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1" windowWidth="11374" windowHeight="8331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<sst xmlns="http://schemas.openxmlformats.org/spreadsheetml/2006/main" count="61" uniqueCount="58">
  <si>
    <t>Basic</t>
  </si>
  <si>
    <t>PAY</t>
  </si>
  <si>
    <t>Basic Pension</t>
  </si>
  <si>
    <t>Commuted Amount</t>
  </si>
  <si>
    <t>DA</t>
  </si>
  <si>
    <t>year</t>
  </si>
  <si>
    <t xml:space="preserve"> month</t>
  </si>
  <si>
    <t>days</t>
  </si>
  <si>
    <t>factor</t>
  </si>
  <si>
    <t>Commutable Amount</t>
  </si>
  <si>
    <t>Monthly Pension</t>
  </si>
  <si>
    <t>Select Reason</t>
  </si>
  <si>
    <t>Death</t>
  </si>
  <si>
    <t>VRS</t>
  </si>
  <si>
    <t>Super Annuation / Retirement</t>
  </si>
  <si>
    <t>reason</t>
  </si>
  <si>
    <t>Service</t>
  </si>
  <si>
    <t>Age</t>
  </si>
  <si>
    <t>next</t>
  </si>
  <si>
    <t>rounding</t>
  </si>
  <si>
    <t>max</t>
  </si>
  <si>
    <t>Eligibility to pension</t>
  </si>
  <si>
    <t>Pension Calculator</t>
  </si>
  <si>
    <t>PENSION :</t>
  </si>
  <si>
    <t>Pension Month</t>
  </si>
  <si>
    <t>K</t>
  </si>
  <si>
    <t>V</t>
  </si>
  <si>
    <t>B</t>
  </si>
  <si>
    <t>E</t>
  </si>
  <si>
    <t>U</t>
  </si>
  <si>
    <t>Make data entry in yellow coloured filelds</t>
  </si>
  <si>
    <t>Select an option in gray coloured drop down menu</t>
  </si>
  <si>
    <t>Date Of Birth *</t>
  </si>
  <si>
    <t>Date Of Joining *</t>
  </si>
  <si>
    <t>Basic **</t>
  </si>
  <si>
    <t>Special Pay **</t>
  </si>
  <si>
    <t>PQP **</t>
  </si>
  <si>
    <t>FPP(Increment) **</t>
  </si>
  <si>
    <t>Officiating Pay **</t>
  </si>
  <si>
    <t>&amp; Required in the case of VRS</t>
  </si>
  <si>
    <t>** denotes Last 10 Months average</t>
  </si>
  <si>
    <t>Date Of Relieving *</t>
  </si>
  <si>
    <t>Date of Retirement * &amp;</t>
  </si>
  <si>
    <t>* use date format  "dd/mm/yyyy"</t>
  </si>
  <si>
    <t>Work Sheet for information</t>
  </si>
  <si>
    <t>YEAR</t>
  </si>
  <si>
    <t xml:space="preserve">MONTH </t>
  </si>
  <si>
    <t>DAYS</t>
  </si>
  <si>
    <t>Factor</t>
  </si>
  <si>
    <t>Next Birthday</t>
  </si>
  <si>
    <t>For VRS</t>
  </si>
  <si>
    <t>rounded</t>
  </si>
  <si>
    <t>maximum</t>
  </si>
  <si>
    <t>Applicable for 11th BPs</t>
  </si>
  <si>
    <t>Enter the Dates / Data</t>
  </si>
  <si>
    <t>Not Eligible</t>
  </si>
  <si>
    <t>DA slabs</t>
  </si>
  <si>
    <t>For any quries D.Arumugam 9003097746      Modified on 02/08/2023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</si>
</sst>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  <numFmt numFmtId="184" formatCode="dd/mm/yy;@"/>
    <numFmt numFmtId="185" formatCode="dd/mm/yyyy;@"/>
    <numFmt numFmtId="186" formatCode="[$-4009]dd\ mmmm\ yyyy"/>
    <numFmt numFmtId="187" formatCode="[$-14009]dd/mm/yyyy;@"/>
    <numFmt numFmtId="188" formatCode="0;[Red]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20"/>
      <name val="Arial"/>
      <family val="2"/>
    </font>
    <font>
      <b/>
      <sz val="18"/>
      <color indexed="10"/>
      <name val="Arial"/>
      <family val="2"/>
    </font>
    <font>
      <sz val="10"/>
      <color indexed="14"/>
      <name val="Arial"/>
      <family val="2"/>
    </font>
    <font>
      <sz val="10"/>
      <color indexed="48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85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17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4" fontId="0" fillId="33" borderId="0" xfId="0" applyNumberFormat="1" applyFill="1" applyAlignment="1" applyProtection="1">
      <alignment/>
      <protection locked="0"/>
    </xf>
    <xf numFmtId="187" fontId="0" fillId="33" borderId="0" xfId="0" applyNumberFormat="1" applyFill="1" applyAlignment="1" applyProtection="1">
      <alignment/>
      <protection locked="0"/>
    </xf>
    <xf numFmtId="185" fontId="0" fillId="33" borderId="0" xfId="0" applyNumberFormat="1" applyFill="1" applyAlignment="1" applyProtection="1">
      <alignment/>
      <protection locked="0"/>
    </xf>
    <xf numFmtId="178" fontId="0" fillId="33" borderId="0" xfId="0" applyNumberForma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1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0"/>
  <sheetViews>
    <sheetView tabSelected="1" zoomScale="115" zoomScaleNormal="115" zoomScalePageLayoutView="0" workbookViewId="0" topLeftCell="A1">
      <selection activeCell="A28" sqref="A28:C28"/>
    </sheetView>
  </sheetViews>
  <sheetFormatPr defaultColWidth="0" defaultRowHeight="12.75" zeroHeight="1"/>
  <cols>
    <col min="1" max="1" width="27.140625" style="0" bestFit="1" customWidth="1"/>
    <col min="2" max="3" width="24.8515625" style="0" bestFit="1" customWidth="1"/>
    <col min="4" max="5" width="27.8515625" style="0" hidden="1" customWidth="1"/>
    <col min="6" max="6" width="10.140625" style="0" hidden="1" customWidth="1"/>
    <col min="7" max="7" width="7.7109375" style="0" hidden="1" customWidth="1"/>
    <col min="8" max="8" width="9.8515625" style="0" hidden="1" customWidth="1"/>
    <col min="9" max="10" width="7.140625" style="0" hidden="1" customWidth="1"/>
    <col min="11" max="11" width="27.8515625" style="0" hidden="1" customWidth="1"/>
    <col min="12" max="12" width="11.57421875" style="0" hidden="1" customWidth="1"/>
    <col min="13" max="13" width="5.7109375" style="0" hidden="1" customWidth="1"/>
    <col min="14" max="14" width="7.8515625" style="0" hidden="1" customWidth="1"/>
    <col min="15" max="15" width="5.7109375" style="0" hidden="1" customWidth="1"/>
    <col min="16" max="16384" width="27.8515625" style="0" hidden="1" customWidth="1"/>
  </cols>
  <sheetData>
    <row r="1" spans="1:15" ht="17.25">
      <c r="A1" s="28" t="s">
        <v>22</v>
      </c>
      <c r="B1" s="28"/>
      <c r="C1" s="28"/>
      <c r="D1" s="8"/>
      <c r="E1" s="9"/>
      <c r="F1" s="8"/>
      <c r="L1" s="27" t="s">
        <v>44</v>
      </c>
      <c r="M1" s="27"/>
      <c r="N1" s="27"/>
      <c r="O1" s="27"/>
    </row>
    <row r="2" spans="1:6" ht="12">
      <c r="A2" s="29" t="s">
        <v>30</v>
      </c>
      <c r="B2" s="29"/>
      <c r="C2" s="29"/>
      <c r="D2" s="2"/>
      <c r="E2" s="2"/>
      <c r="F2" s="2"/>
    </row>
    <row r="3" spans="1:15" ht="12">
      <c r="A3" s="29" t="s">
        <v>31</v>
      </c>
      <c r="B3" s="29"/>
      <c r="C3" s="29"/>
      <c r="D3" s="2"/>
      <c r="E3" s="2"/>
      <c r="F3" s="2"/>
      <c r="M3" t="s">
        <v>45</v>
      </c>
      <c r="N3" t="s">
        <v>46</v>
      </c>
      <c r="O3" t="s">
        <v>47</v>
      </c>
    </row>
    <row r="4" spans="1:15" ht="12">
      <c r="A4" s="25" t="s">
        <v>53</v>
      </c>
      <c r="B4" s="25"/>
      <c r="C4" s="16" t="s">
        <v>54</v>
      </c>
      <c r="G4" t="s">
        <v>16</v>
      </c>
      <c r="H4" t="s">
        <v>5</v>
      </c>
      <c r="I4" t="s">
        <v>6</v>
      </c>
      <c r="J4" t="s">
        <v>7</v>
      </c>
      <c r="L4" t="s">
        <v>16</v>
      </c>
      <c r="M4" s="5">
        <f>H5</f>
        <v>37</v>
      </c>
      <c r="N4" s="5">
        <f>I5</f>
        <v>0</v>
      </c>
      <c r="O4" s="5">
        <f>J5</f>
        <v>15</v>
      </c>
    </row>
    <row r="5" spans="1:13" ht="12">
      <c r="A5" s="26" t="s">
        <v>25</v>
      </c>
      <c r="B5" t="s">
        <v>32</v>
      </c>
      <c r="C5" s="21">
        <v>22758</v>
      </c>
      <c r="F5" s="10">
        <f>C5</f>
        <v>22758</v>
      </c>
      <c r="H5" s="5">
        <f>YEAR(F7)-YEAR(F6)-IF(OR(MONTH(F7)&lt;MONTH(F6),AND(MONTH(F7)=MONTH(F6),DAY(F7)&lt;DAY(F6))),1,0)</f>
        <v>37</v>
      </c>
      <c r="I5" s="5">
        <f>MONTH(F7)-MONTH(F6)+IF(AND(MONTH(F7)&lt;=MONTH(F6),DAY(F7)&lt;DAY(F6)),11,IF(AND(MONTH(F7)&lt;MONTH(F6),DAY(F7)&gt;=DAY(F6)),12,IF(AND(MONTH(F7)&gt;MONTH(F6),DAY(F7)&lt;DAY(F6)),-1)))</f>
        <v>0</v>
      </c>
      <c r="J5" s="5">
        <f>F7-DATE(YEAR(F7),MONTH(F7)-IF(DAY(F7)&lt;DAY(F6),1,0),DAY(F6))</f>
        <v>15</v>
      </c>
      <c r="L5" t="s">
        <v>51</v>
      </c>
      <c r="M5">
        <f>H6</f>
        <v>37</v>
      </c>
    </row>
    <row r="6" spans="1:13" ht="12">
      <c r="A6" s="26"/>
      <c r="B6" t="s">
        <v>33</v>
      </c>
      <c r="C6" s="21">
        <v>31640</v>
      </c>
      <c r="F6" s="10">
        <f>C6</f>
        <v>31640</v>
      </c>
      <c r="G6" t="s">
        <v>19</v>
      </c>
      <c r="H6" s="7">
        <f>IF(OR(I5&gt;6,AND(I5=6,J5&gt;0)),H5+1,H5)</f>
        <v>37</v>
      </c>
      <c r="L6" t="s">
        <v>52</v>
      </c>
      <c r="M6">
        <f>H7</f>
        <v>33</v>
      </c>
    </row>
    <row r="7" spans="1:13" ht="12">
      <c r="A7" s="26"/>
      <c r="B7" t="s">
        <v>41</v>
      </c>
      <c r="C7" s="22">
        <v>45169</v>
      </c>
      <c r="F7" s="10">
        <f>C7</f>
        <v>45169</v>
      </c>
      <c r="G7" t="s">
        <v>20</v>
      </c>
      <c r="H7">
        <f>IF(H6&gt;=33,33,H6)</f>
        <v>33</v>
      </c>
      <c r="L7" t="s">
        <v>50</v>
      </c>
      <c r="M7">
        <f>I9</f>
        <v>33</v>
      </c>
    </row>
    <row r="8" spans="1:15" ht="12">
      <c r="A8" s="26"/>
      <c r="B8" t="s">
        <v>24</v>
      </c>
      <c r="C8" s="19">
        <f>C7+1</f>
        <v>45170</v>
      </c>
      <c r="F8" s="10"/>
      <c r="H8" s="5">
        <f>YEAR(F9)-YEAR(F7)-IF(OR(MONTH(F9)&lt;MONTH(F7),AND(MONTH(F9)=MONTH(F7),DAY(F9)&lt;DAY(F7))),1,0)</f>
        <v>0</v>
      </c>
      <c r="I8" s="5">
        <f>MONTH(F9)-MONTH(F7)+IF(AND(MONTH(F9)&lt;=MONTH(F7),DAY(F9)&lt;DAY(F7)),11,IF(AND(MONTH(F9)&lt;MONTH(F7),DAY(F9)&gt;=DAY(F7)),12,IF(AND(MONTH(F9)&gt;MONTH(F7),DAY(F9)&lt;DAY(F7)),-1)))</f>
        <v>0</v>
      </c>
      <c r="J8" s="5">
        <f>F9-DATE(YEAR(F9),MONTH(F9)-IF(DAY(F9)&lt;DAY(F7),1,0),DAY(F7))</f>
        <v>0</v>
      </c>
      <c r="L8" t="s">
        <v>17</v>
      </c>
      <c r="M8" s="5">
        <f>H10</f>
        <v>61</v>
      </c>
      <c r="N8" s="5">
        <f>I10</f>
        <v>4</v>
      </c>
      <c r="O8" s="5">
        <f>J10</f>
        <v>9</v>
      </c>
    </row>
    <row r="9" spans="1:13" ht="12">
      <c r="A9" s="26" t="s">
        <v>26</v>
      </c>
      <c r="B9" t="s">
        <v>42</v>
      </c>
      <c r="C9" s="23">
        <v>45169</v>
      </c>
      <c r="F9" s="14">
        <f>C9</f>
        <v>45169</v>
      </c>
      <c r="H9">
        <f>IF(H8&gt;=5,H7+5,H7+H8)</f>
        <v>33</v>
      </c>
      <c r="I9">
        <f>IF(H9&gt;=33,33,H9)</f>
        <v>33</v>
      </c>
      <c r="L9" t="s">
        <v>49</v>
      </c>
      <c r="M9" s="5">
        <f>H13</f>
        <v>62</v>
      </c>
    </row>
    <row r="10" spans="1:10" ht="12">
      <c r="A10" s="26"/>
      <c r="B10" t="s">
        <v>34</v>
      </c>
      <c r="C10" s="24">
        <v>65830</v>
      </c>
      <c r="G10" t="s">
        <v>17</v>
      </c>
      <c r="H10" s="5">
        <f>YEAR(F7)-YEAR(F5)-IF(OR(MONTH(F7)&lt;MONTH(F5),AND(MONTH(F7)=MONTH(F5),DAY(F7)&lt;DAY(F5))),1,0)</f>
        <v>61</v>
      </c>
      <c r="I10" s="5">
        <f>MONTH(F7)-MONTH(F5)+IF(AND(MONTH(F7)&lt;=MONTH(F5),DAY(F7)&lt;DAY(F5)),11,IF(AND(MONTH(F7)&lt;MONTH(F5),DAY(F7)&gt;=DAY(F5)),12,IF(AND(MONTH(F7)&gt;MONTH(F5),DAY(F7)&lt;DAY(F5)),-1)))</f>
        <v>4</v>
      </c>
      <c r="J10" s="5">
        <f>F7-DATE(YEAR(F7),MONTH(F7)-IF(DAY(F7)&lt;DAY(F5),1,0),DAY(F5))</f>
        <v>9</v>
      </c>
    </row>
    <row r="11" spans="1:13" ht="12">
      <c r="A11" s="26"/>
      <c r="B11" t="s">
        <v>35</v>
      </c>
      <c r="C11" s="24">
        <v>0</v>
      </c>
      <c r="L11" t="s">
        <v>48</v>
      </c>
      <c r="M11">
        <f>H15</f>
        <v>9.48</v>
      </c>
    </row>
    <row r="12" spans="1:3" ht="12">
      <c r="A12" s="26"/>
      <c r="B12" t="s">
        <v>36</v>
      </c>
      <c r="C12" s="24">
        <v>1215</v>
      </c>
    </row>
    <row r="13" spans="1:8" ht="12">
      <c r="A13" s="26" t="s">
        <v>27</v>
      </c>
      <c r="B13" t="s">
        <v>37</v>
      </c>
      <c r="C13" s="24">
        <v>1990</v>
      </c>
      <c r="G13" t="s">
        <v>18</v>
      </c>
      <c r="H13" s="5">
        <f>H10+1</f>
        <v>62</v>
      </c>
    </row>
    <row r="14" spans="1:3" ht="12">
      <c r="A14" s="26"/>
      <c r="B14" t="s">
        <v>38</v>
      </c>
      <c r="C14" s="24"/>
    </row>
    <row r="15" spans="1:8" ht="12">
      <c r="A15" s="26"/>
      <c r="G15" t="s">
        <v>8</v>
      </c>
      <c r="H15" s="7">
        <f>VLOOKUP($H$13,$A$200:$B268,2,FALSE())</f>
        <v>9.48</v>
      </c>
    </row>
    <row r="16" spans="1:3" ht="12">
      <c r="A16" s="26"/>
      <c r="B16" t="s">
        <v>1</v>
      </c>
      <c r="C16">
        <f>SUM(C10:C14)</f>
        <v>69035</v>
      </c>
    </row>
    <row r="17" spans="1:8" ht="15">
      <c r="A17" s="26" t="s">
        <v>28</v>
      </c>
      <c r="B17" t="s">
        <v>11</v>
      </c>
      <c r="C17" s="18" t="s">
        <v>14</v>
      </c>
      <c r="G17" t="s">
        <v>15</v>
      </c>
      <c r="H17" s="6">
        <f>VLOOKUP($C$17,$B$188:$C$191,2,FALSE())</f>
        <v>1</v>
      </c>
    </row>
    <row r="18" spans="1:10" ht="12">
      <c r="A18" s="26"/>
      <c r="H18">
        <v>1</v>
      </c>
      <c r="I18">
        <v>2</v>
      </c>
      <c r="J18">
        <v>3</v>
      </c>
    </row>
    <row r="19" spans="1:10" ht="12">
      <c r="A19" s="26"/>
      <c r="B19" t="s">
        <v>2</v>
      </c>
      <c r="C19" s="1">
        <f>ROUND((C16/2)*IF(H17=3,I9,H7)/33,0)</f>
        <v>34518</v>
      </c>
      <c r="H19">
        <f>IF(H5&lt;10,2,1)</f>
        <v>1</v>
      </c>
      <c r="I19" s="7">
        <f>IF(OR(H5&gt;0,I5&gt;0,J5&gt;0),1,2)</f>
        <v>1</v>
      </c>
      <c r="J19">
        <f>IF(H5&lt;20,2,1)</f>
        <v>1</v>
      </c>
    </row>
    <row r="20" spans="1:10" ht="12">
      <c r="A20" s="26"/>
      <c r="B20" t="s">
        <v>9</v>
      </c>
      <c r="C20" s="1">
        <f>ROUND(C19/3,0)</f>
        <v>11506</v>
      </c>
      <c r="H20" t="str">
        <f>IF(H19=1,"Eligible ","Not Eligible")</f>
        <v>Eligible </v>
      </c>
      <c r="I20" t="str">
        <f>IF(I19=1,"Eligible ","Not Eligible")</f>
        <v>Eligible </v>
      </c>
      <c r="J20" t="str">
        <f>IF(J19=1,"Eligible ","Not Eligible")</f>
        <v>Eligible </v>
      </c>
    </row>
    <row r="21" spans="1:8" ht="12">
      <c r="A21" s="26" t="s">
        <v>29</v>
      </c>
      <c r="B21" t="s">
        <v>3</v>
      </c>
      <c r="C21" s="1">
        <f>ROUND(C20*12*H15,0)</f>
        <v>1308923</v>
      </c>
      <c r="H21" t="s">
        <v>55</v>
      </c>
    </row>
    <row r="22" spans="1:8" ht="12">
      <c r="A22" s="26"/>
      <c r="B22" t="s">
        <v>56</v>
      </c>
      <c r="C22" s="20">
        <f>H22</f>
        <v>632</v>
      </c>
      <c r="F22" s="10"/>
      <c r="G22" s="5"/>
      <c r="H22" s="5">
        <f>VLOOKUP(C8,F522:H620,3,FALSE())</f>
        <v>632</v>
      </c>
    </row>
    <row r="23" spans="1:3" ht="12">
      <c r="A23" s="26"/>
      <c r="B23" t="s">
        <v>23</v>
      </c>
      <c r="C23" s="1"/>
    </row>
    <row r="24" spans="1:3" ht="12">
      <c r="A24" s="26"/>
      <c r="B24" t="s">
        <v>0</v>
      </c>
      <c r="C24" s="1">
        <f>ROUND(C19-C20,0)</f>
        <v>23012</v>
      </c>
    </row>
    <row r="25" spans="1:3" ht="12">
      <c r="A25" s="8"/>
      <c r="B25" t="s">
        <v>4</v>
      </c>
      <c r="C25" s="1">
        <f>ROUND(C19*(H22*0.07)/100,0)</f>
        <v>15271</v>
      </c>
    </row>
    <row r="26" spans="1:3" ht="12">
      <c r="A26" s="8"/>
      <c r="B26" t="s">
        <v>10</v>
      </c>
      <c r="C26" s="1">
        <f>SUM(C24:C25)</f>
        <v>38283</v>
      </c>
    </row>
    <row r="27" spans="1:3" ht="22.5">
      <c r="A27" s="8"/>
      <c r="B27" t="s">
        <v>21</v>
      </c>
      <c r="C27" s="15" t="str">
        <f>IF(H17=1,H20,IF(H17=2,H21,IF(H17=3,H20)))</f>
        <v>Eligible </v>
      </c>
    </row>
    <row r="28" spans="1:3" ht="12">
      <c r="A28" s="32" t="s">
        <v>57</v>
      </c>
      <c r="B28" s="33"/>
      <c r="C28" s="33"/>
    </row>
    <row r="29" spans="1:3" ht="12">
      <c r="A29" s="30" t="s">
        <v>40</v>
      </c>
      <c r="B29" s="30"/>
      <c r="C29" s="30"/>
    </row>
    <row r="30" spans="1:3" ht="12">
      <c r="A30" s="31" t="s">
        <v>39</v>
      </c>
      <c r="B30" s="31"/>
      <c r="C30" s="31"/>
    </row>
    <row r="31" spans="1:2" ht="12">
      <c r="A31" s="17" t="s">
        <v>43</v>
      </c>
      <c r="B31" s="17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188" spans="2:3" ht="12" hidden="1">
      <c r="B188" s="4" t="s">
        <v>14</v>
      </c>
      <c r="C188" s="3">
        <v>1</v>
      </c>
    </row>
    <row r="189" spans="2:3" ht="12" hidden="1">
      <c r="B189" t="s">
        <v>12</v>
      </c>
      <c r="C189">
        <v>2</v>
      </c>
    </row>
    <row r="190" spans="2:3" ht="12" hidden="1">
      <c r="B190" t="s">
        <v>13</v>
      </c>
      <c r="C190">
        <v>3</v>
      </c>
    </row>
    <row r="200" spans="1:2" ht="12" hidden="1">
      <c r="A200">
        <v>17</v>
      </c>
      <c r="B200" s="1">
        <v>19.26</v>
      </c>
    </row>
    <row r="201" spans="1:2" ht="12" hidden="1">
      <c r="A201">
        <v>18</v>
      </c>
      <c r="B201" s="1">
        <v>19.2</v>
      </c>
    </row>
    <row r="202" spans="1:2" ht="12" hidden="1">
      <c r="A202">
        <v>19</v>
      </c>
      <c r="B202" s="1">
        <v>19.11</v>
      </c>
    </row>
    <row r="203" spans="1:2" ht="12" hidden="1">
      <c r="A203">
        <v>20</v>
      </c>
      <c r="B203" s="1">
        <v>19.01</v>
      </c>
    </row>
    <row r="204" spans="1:2" ht="12" hidden="1">
      <c r="A204">
        <v>21</v>
      </c>
      <c r="B204" s="1">
        <v>18.91</v>
      </c>
    </row>
    <row r="205" spans="1:2" ht="12" hidden="1">
      <c r="A205">
        <v>22</v>
      </c>
      <c r="B205" s="1">
        <v>18.81</v>
      </c>
    </row>
    <row r="206" spans="1:2" ht="12" hidden="1">
      <c r="A206">
        <v>23</v>
      </c>
      <c r="B206" s="1">
        <v>18.7</v>
      </c>
    </row>
    <row r="207" spans="1:2" ht="12" hidden="1">
      <c r="A207">
        <v>24</v>
      </c>
      <c r="B207" s="1">
        <v>18.59</v>
      </c>
    </row>
    <row r="208" spans="1:2" ht="12" hidden="1">
      <c r="A208">
        <v>25</v>
      </c>
      <c r="B208" s="1">
        <v>18.47</v>
      </c>
    </row>
    <row r="209" spans="1:2" ht="12" hidden="1">
      <c r="A209">
        <v>26</v>
      </c>
      <c r="B209" s="1">
        <v>18.34</v>
      </c>
    </row>
    <row r="210" spans="1:2" ht="12" hidden="1">
      <c r="A210">
        <v>27</v>
      </c>
      <c r="B210" s="1">
        <v>18.21</v>
      </c>
    </row>
    <row r="211" spans="1:2" ht="12" hidden="1">
      <c r="A211">
        <v>28</v>
      </c>
      <c r="B211" s="1">
        <v>18.07</v>
      </c>
    </row>
    <row r="212" spans="1:2" ht="12" hidden="1">
      <c r="A212">
        <v>29</v>
      </c>
      <c r="B212" s="1">
        <v>17.93</v>
      </c>
    </row>
    <row r="213" spans="1:2" ht="12" hidden="1">
      <c r="A213">
        <v>30</v>
      </c>
      <c r="B213" s="1">
        <v>17.78</v>
      </c>
    </row>
    <row r="214" spans="1:2" ht="12" hidden="1">
      <c r="A214">
        <v>31</v>
      </c>
      <c r="B214" s="1">
        <v>17.62</v>
      </c>
    </row>
    <row r="215" spans="1:2" ht="12" hidden="1">
      <c r="A215">
        <v>32</v>
      </c>
      <c r="B215" s="1">
        <v>17.46</v>
      </c>
    </row>
    <row r="216" spans="1:2" ht="12" hidden="1">
      <c r="A216">
        <v>33</v>
      </c>
      <c r="B216" s="1">
        <v>17.29</v>
      </c>
    </row>
    <row r="217" spans="1:2" ht="12" hidden="1">
      <c r="A217">
        <v>34</v>
      </c>
      <c r="B217" s="1">
        <v>17.11</v>
      </c>
    </row>
    <row r="218" spans="1:2" ht="12" hidden="1">
      <c r="A218">
        <v>35</v>
      </c>
      <c r="B218" s="1">
        <v>16.92</v>
      </c>
    </row>
    <row r="219" spans="1:2" ht="12" hidden="1">
      <c r="A219">
        <v>36</v>
      </c>
      <c r="B219" s="1">
        <v>16.72</v>
      </c>
    </row>
    <row r="220" spans="1:2" ht="12" hidden="1">
      <c r="A220">
        <v>37</v>
      </c>
      <c r="B220" s="1">
        <v>16.52</v>
      </c>
    </row>
    <row r="221" spans="1:2" ht="12" hidden="1">
      <c r="A221">
        <v>38</v>
      </c>
      <c r="B221" s="1">
        <v>16.31</v>
      </c>
    </row>
    <row r="222" spans="1:2" ht="12" hidden="1">
      <c r="A222">
        <v>39</v>
      </c>
      <c r="B222" s="1">
        <v>16.09</v>
      </c>
    </row>
    <row r="223" spans="1:2" ht="12" hidden="1">
      <c r="A223">
        <v>40</v>
      </c>
      <c r="B223" s="1">
        <v>15.87</v>
      </c>
    </row>
    <row r="224" spans="1:2" ht="12" hidden="1">
      <c r="A224">
        <v>41</v>
      </c>
      <c r="B224" s="1">
        <v>15.64</v>
      </c>
    </row>
    <row r="225" spans="1:2" ht="12" hidden="1">
      <c r="A225">
        <v>42</v>
      </c>
      <c r="B225" s="1">
        <v>15.4</v>
      </c>
    </row>
    <row r="226" spans="1:2" ht="12" hidden="1">
      <c r="A226">
        <v>43</v>
      </c>
      <c r="B226" s="1">
        <v>15.15</v>
      </c>
    </row>
    <row r="227" spans="1:2" ht="12" hidden="1">
      <c r="A227">
        <v>44</v>
      </c>
      <c r="B227" s="1">
        <v>14.9</v>
      </c>
    </row>
    <row r="228" spans="1:2" ht="12" hidden="1">
      <c r="A228">
        <v>45</v>
      </c>
      <c r="B228" s="1">
        <v>14.64</v>
      </c>
    </row>
    <row r="229" spans="1:2" ht="12" hidden="1">
      <c r="A229">
        <v>46</v>
      </c>
      <c r="B229" s="1">
        <v>14.37</v>
      </c>
    </row>
    <row r="230" spans="1:2" ht="12" hidden="1">
      <c r="A230">
        <v>47</v>
      </c>
      <c r="B230" s="1">
        <v>14.1</v>
      </c>
    </row>
    <row r="231" spans="1:2" ht="12" hidden="1">
      <c r="A231">
        <v>48</v>
      </c>
      <c r="B231" s="1">
        <v>13.82</v>
      </c>
    </row>
    <row r="232" spans="1:2" ht="12" hidden="1">
      <c r="A232">
        <v>49</v>
      </c>
      <c r="B232" s="1">
        <v>13.54</v>
      </c>
    </row>
    <row r="233" spans="1:2" ht="12" hidden="1">
      <c r="A233">
        <v>50</v>
      </c>
      <c r="B233" s="1">
        <v>13.25</v>
      </c>
    </row>
    <row r="234" spans="1:2" ht="12" hidden="1">
      <c r="A234">
        <v>51</v>
      </c>
      <c r="B234" s="1">
        <v>12.95</v>
      </c>
    </row>
    <row r="235" spans="1:2" ht="12" hidden="1">
      <c r="A235">
        <v>52</v>
      </c>
      <c r="B235" s="1">
        <v>12.66</v>
      </c>
    </row>
    <row r="236" spans="1:2" ht="12" hidden="1">
      <c r="A236">
        <v>53</v>
      </c>
      <c r="B236" s="1">
        <v>12.35</v>
      </c>
    </row>
    <row r="237" spans="1:2" ht="12" hidden="1">
      <c r="A237">
        <v>54</v>
      </c>
      <c r="B237" s="1">
        <v>12.05</v>
      </c>
    </row>
    <row r="238" spans="1:2" ht="12" hidden="1">
      <c r="A238">
        <v>55</v>
      </c>
      <c r="B238" s="1">
        <v>11.73</v>
      </c>
    </row>
    <row r="239" spans="1:2" ht="12" hidden="1">
      <c r="A239">
        <v>56</v>
      </c>
      <c r="B239" s="1">
        <v>11.42</v>
      </c>
    </row>
    <row r="240" spans="1:2" ht="12" hidden="1">
      <c r="A240">
        <v>57</v>
      </c>
      <c r="B240" s="1">
        <v>11.1</v>
      </c>
    </row>
    <row r="241" spans="1:2" ht="12" hidden="1">
      <c r="A241">
        <v>58</v>
      </c>
      <c r="B241" s="1">
        <v>10.78</v>
      </c>
    </row>
    <row r="242" spans="1:2" ht="12" hidden="1">
      <c r="A242">
        <v>59</v>
      </c>
      <c r="B242" s="1">
        <v>10.46</v>
      </c>
    </row>
    <row r="243" spans="1:2" ht="12" hidden="1">
      <c r="A243">
        <v>60</v>
      </c>
      <c r="B243" s="1">
        <v>10.13</v>
      </c>
    </row>
    <row r="244" spans="1:2" ht="12" hidden="1">
      <c r="A244">
        <v>61</v>
      </c>
      <c r="B244" s="1">
        <v>9.81</v>
      </c>
    </row>
    <row r="245" spans="1:2" ht="12" hidden="1">
      <c r="A245">
        <v>62</v>
      </c>
      <c r="B245" s="1">
        <v>9.48</v>
      </c>
    </row>
    <row r="246" spans="1:2" ht="12" hidden="1">
      <c r="A246">
        <v>63</v>
      </c>
      <c r="B246" s="1">
        <v>9.15</v>
      </c>
    </row>
    <row r="247" spans="1:2" ht="12" hidden="1">
      <c r="A247">
        <v>64</v>
      </c>
      <c r="B247" s="1">
        <v>8.82</v>
      </c>
    </row>
    <row r="248" spans="1:2" ht="12" hidden="1">
      <c r="A248">
        <v>65</v>
      </c>
      <c r="B248" s="1">
        <v>8.5</v>
      </c>
    </row>
    <row r="249" spans="1:2" ht="12" hidden="1">
      <c r="A249">
        <v>66</v>
      </c>
      <c r="B249" s="1">
        <v>8.17</v>
      </c>
    </row>
    <row r="250" spans="1:2" ht="12" hidden="1">
      <c r="A250">
        <v>67</v>
      </c>
      <c r="B250" s="1">
        <v>7.85</v>
      </c>
    </row>
    <row r="251" spans="1:2" ht="12" hidden="1">
      <c r="A251">
        <v>68</v>
      </c>
      <c r="B251" s="1">
        <v>7.53</v>
      </c>
    </row>
    <row r="252" spans="1:2" ht="12" hidden="1">
      <c r="A252">
        <v>69</v>
      </c>
      <c r="B252" s="1">
        <v>7.22</v>
      </c>
    </row>
    <row r="253" spans="1:2" ht="12" hidden="1">
      <c r="A253">
        <v>70</v>
      </c>
      <c r="B253" s="1">
        <v>6.91</v>
      </c>
    </row>
    <row r="254" spans="1:2" ht="12" hidden="1">
      <c r="A254">
        <v>71</v>
      </c>
      <c r="B254" s="1">
        <v>6.6</v>
      </c>
    </row>
    <row r="255" spans="1:2" ht="12" hidden="1">
      <c r="A255">
        <v>72</v>
      </c>
      <c r="B255" s="1">
        <v>6.3</v>
      </c>
    </row>
    <row r="256" spans="1:2" ht="12" hidden="1">
      <c r="A256">
        <v>73</v>
      </c>
      <c r="B256" s="1">
        <v>6.01</v>
      </c>
    </row>
    <row r="257" spans="1:2" ht="12" hidden="1">
      <c r="A257">
        <v>74</v>
      </c>
      <c r="B257" s="1">
        <v>5.72</v>
      </c>
    </row>
    <row r="258" spans="1:2" ht="12" hidden="1">
      <c r="A258">
        <v>75</v>
      </c>
      <c r="B258" s="1">
        <v>5.44</v>
      </c>
    </row>
    <row r="259" spans="1:2" ht="12" hidden="1">
      <c r="A259">
        <v>76</v>
      </c>
      <c r="B259" s="1">
        <v>5.17</v>
      </c>
    </row>
    <row r="260" spans="1:2" ht="12" hidden="1">
      <c r="A260">
        <v>77</v>
      </c>
      <c r="B260" s="1">
        <v>4.9</v>
      </c>
    </row>
    <row r="261" spans="1:2" ht="12" hidden="1">
      <c r="A261">
        <v>78</v>
      </c>
      <c r="B261" s="1">
        <v>4.65</v>
      </c>
    </row>
    <row r="262" spans="1:2" ht="12" hidden="1">
      <c r="A262">
        <v>79</v>
      </c>
      <c r="B262" s="1">
        <v>4.4</v>
      </c>
    </row>
    <row r="263" spans="1:2" ht="12" hidden="1">
      <c r="A263">
        <v>80</v>
      </c>
      <c r="B263" s="1">
        <v>4.17</v>
      </c>
    </row>
    <row r="264" spans="1:2" ht="12" hidden="1">
      <c r="A264">
        <v>81</v>
      </c>
      <c r="B264" s="1">
        <v>3.94</v>
      </c>
    </row>
    <row r="265" spans="1:2" ht="12" hidden="1">
      <c r="A265">
        <v>82</v>
      </c>
      <c r="B265" s="1">
        <v>3.72</v>
      </c>
    </row>
    <row r="266" spans="1:2" ht="12" hidden="1">
      <c r="A266">
        <v>83</v>
      </c>
      <c r="B266" s="1">
        <v>3.52</v>
      </c>
    </row>
    <row r="267" spans="1:2" ht="12" hidden="1">
      <c r="A267">
        <v>84</v>
      </c>
      <c r="B267" s="1">
        <v>3.32</v>
      </c>
    </row>
    <row r="268" spans="1:2" ht="12" hidden="1">
      <c r="A268">
        <v>85</v>
      </c>
      <c r="B268" s="1">
        <v>3.13</v>
      </c>
    </row>
    <row r="352" ht="12" hidden="1">
      <c r="B352" s="11"/>
    </row>
    <row r="353" ht="12" hidden="1">
      <c r="B353" s="11"/>
    </row>
    <row r="354" ht="12" hidden="1">
      <c r="B354" s="11"/>
    </row>
    <row r="355" ht="12" hidden="1">
      <c r="B355" s="11"/>
    </row>
    <row r="356" ht="12" hidden="1">
      <c r="B356" s="11"/>
    </row>
    <row r="357" ht="12" hidden="1">
      <c r="B357" s="11"/>
    </row>
    <row r="358" ht="12" hidden="1">
      <c r="B358" s="11"/>
    </row>
    <row r="359" ht="12" hidden="1">
      <c r="B359" s="11"/>
    </row>
    <row r="360" ht="12" hidden="1">
      <c r="B360" s="11"/>
    </row>
    <row r="361" ht="12" hidden="1">
      <c r="B361" s="11"/>
    </row>
    <row r="362" ht="12" hidden="1">
      <c r="B362" s="11"/>
    </row>
    <row r="363" ht="12" hidden="1">
      <c r="B363" s="11"/>
    </row>
    <row r="364" ht="12" hidden="1">
      <c r="B364" s="11"/>
    </row>
    <row r="365" ht="12" hidden="1">
      <c r="B365" s="11"/>
    </row>
    <row r="366" ht="12" hidden="1">
      <c r="B366" s="11"/>
    </row>
    <row r="367" ht="12" hidden="1">
      <c r="B367" s="11"/>
    </row>
    <row r="368" ht="12" hidden="1">
      <c r="B368" s="11"/>
    </row>
    <row r="369" spans="6:8" ht="12" hidden="1">
      <c r="F369" s="12">
        <v>38353</v>
      </c>
      <c r="G369">
        <v>0</v>
      </c>
      <c r="H369">
        <v>0</v>
      </c>
    </row>
    <row r="370" spans="6:8" ht="12" hidden="1">
      <c r="F370" s="12">
        <v>38384</v>
      </c>
      <c r="G370">
        <v>0</v>
      </c>
      <c r="H370">
        <v>0</v>
      </c>
    </row>
    <row r="371" spans="6:8" ht="12" hidden="1">
      <c r="F371" s="12">
        <v>38412</v>
      </c>
      <c r="G371">
        <v>0</v>
      </c>
      <c r="H371">
        <v>0</v>
      </c>
    </row>
    <row r="372" spans="6:8" ht="12" hidden="1">
      <c r="F372" s="12">
        <v>38443</v>
      </c>
      <c r="G372">
        <v>0</v>
      </c>
      <c r="H372">
        <v>0</v>
      </c>
    </row>
    <row r="373" spans="6:8" ht="12" hidden="1">
      <c r="F373" s="12">
        <v>38473</v>
      </c>
      <c r="G373">
        <v>0</v>
      </c>
      <c r="H373">
        <v>0</v>
      </c>
    </row>
    <row r="374" spans="6:8" ht="12" hidden="1">
      <c r="F374" s="12">
        <v>38504</v>
      </c>
      <c r="G374">
        <v>0</v>
      </c>
      <c r="H374">
        <v>0</v>
      </c>
    </row>
    <row r="375" spans="6:8" ht="12" hidden="1">
      <c r="F375" s="12">
        <v>38534</v>
      </c>
      <c r="G375">
        <v>0</v>
      </c>
      <c r="H375">
        <v>0</v>
      </c>
    </row>
    <row r="376" spans="6:8" ht="12" hidden="1">
      <c r="F376" s="12">
        <v>38565</v>
      </c>
      <c r="G376">
        <v>0</v>
      </c>
      <c r="H376">
        <v>0</v>
      </c>
    </row>
    <row r="377" spans="6:8" ht="12" hidden="1">
      <c r="F377" s="12">
        <v>38596</v>
      </c>
      <c r="G377">
        <v>0</v>
      </c>
      <c r="H377">
        <v>0</v>
      </c>
    </row>
    <row r="378" spans="6:8" ht="12" hidden="1">
      <c r="F378" s="11">
        <v>38626</v>
      </c>
      <c r="G378">
        <v>0</v>
      </c>
      <c r="H378">
        <v>0</v>
      </c>
    </row>
    <row r="379" spans="6:8" ht="12" hidden="1">
      <c r="F379" s="12">
        <v>38657</v>
      </c>
      <c r="G379">
        <v>0</v>
      </c>
      <c r="H379">
        <v>0</v>
      </c>
    </row>
    <row r="380" spans="6:8" ht="12" hidden="1">
      <c r="F380" s="12">
        <v>38687</v>
      </c>
      <c r="G380">
        <v>0</v>
      </c>
      <c r="H380">
        <v>0</v>
      </c>
    </row>
    <row r="381" spans="6:8" ht="12" hidden="1">
      <c r="F381" s="12">
        <v>38718</v>
      </c>
      <c r="G381">
        <v>0</v>
      </c>
      <c r="H381">
        <v>0</v>
      </c>
    </row>
    <row r="382" spans="6:8" ht="12" hidden="1">
      <c r="F382" s="12">
        <v>38749</v>
      </c>
      <c r="G382">
        <v>0</v>
      </c>
      <c r="H382">
        <v>0</v>
      </c>
    </row>
    <row r="383" spans="6:8" ht="12" hidden="1">
      <c r="F383" s="12">
        <v>38777</v>
      </c>
      <c r="G383">
        <v>0</v>
      </c>
      <c r="H383">
        <v>0</v>
      </c>
    </row>
    <row r="384" spans="6:8" ht="12" hidden="1">
      <c r="F384" s="12">
        <v>38808</v>
      </c>
      <c r="G384">
        <v>0</v>
      </c>
      <c r="H384">
        <v>0</v>
      </c>
    </row>
    <row r="385" spans="6:8" ht="12" hidden="1">
      <c r="F385" s="12">
        <v>38838</v>
      </c>
      <c r="G385">
        <v>0</v>
      </c>
      <c r="H385">
        <v>0</v>
      </c>
    </row>
    <row r="386" spans="6:8" ht="12" hidden="1">
      <c r="F386" s="12">
        <v>38869</v>
      </c>
      <c r="G386">
        <v>0</v>
      </c>
      <c r="H386">
        <v>0</v>
      </c>
    </row>
    <row r="387" spans="6:8" ht="12" hidden="1">
      <c r="F387" s="12">
        <v>38899</v>
      </c>
      <c r="G387">
        <v>0</v>
      </c>
      <c r="H387">
        <v>0</v>
      </c>
    </row>
    <row r="388" spans="6:8" ht="12" hidden="1">
      <c r="F388" s="12">
        <v>38930</v>
      </c>
      <c r="G388">
        <v>0</v>
      </c>
      <c r="H388">
        <v>0</v>
      </c>
    </row>
    <row r="389" spans="6:8" ht="12" hidden="1">
      <c r="F389" s="12">
        <v>38961</v>
      </c>
      <c r="G389">
        <v>0</v>
      </c>
      <c r="H389">
        <v>0</v>
      </c>
    </row>
    <row r="390" spans="6:8" ht="12" hidden="1">
      <c r="F390" s="11">
        <v>38991</v>
      </c>
      <c r="G390">
        <v>0</v>
      </c>
      <c r="H390">
        <v>0</v>
      </c>
    </row>
    <row r="391" spans="6:8" ht="12" hidden="1">
      <c r="F391" s="12">
        <v>39022</v>
      </c>
      <c r="G391">
        <v>0</v>
      </c>
      <c r="H391">
        <v>0</v>
      </c>
    </row>
    <row r="392" spans="6:8" ht="12" hidden="1">
      <c r="F392" s="12">
        <v>39052</v>
      </c>
      <c r="G392">
        <v>0</v>
      </c>
      <c r="H392">
        <v>0</v>
      </c>
    </row>
    <row r="393" spans="6:8" ht="12" hidden="1">
      <c r="F393" s="12">
        <v>39083</v>
      </c>
      <c r="G393">
        <v>0</v>
      </c>
      <c r="H393">
        <v>0</v>
      </c>
    </row>
    <row r="394" spans="6:8" ht="12" hidden="1">
      <c r="F394" s="12">
        <v>39114</v>
      </c>
      <c r="G394">
        <v>0</v>
      </c>
      <c r="H394">
        <v>0</v>
      </c>
    </row>
    <row r="395" spans="6:8" ht="12" hidden="1">
      <c r="F395" s="12">
        <v>39142</v>
      </c>
      <c r="G395">
        <v>0</v>
      </c>
      <c r="H395">
        <v>0</v>
      </c>
    </row>
    <row r="396" spans="6:8" ht="12" hidden="1">
      <c r="F396" s="12">
        <v>39173</v>
      </c>
      <c r="G396">
        <v>0</v>
      </c>
      <c r="H396">
        <v>0</v>
      </c>
    </row>
    <row r="397" spans="6:8" ht="12" hidden="1">
      <c r="F397" s="12">
        <v>39203</v>
      </c>
      <c r="G397">
        <v>0</v>
      </c>
      <c r="H397">
        <v>0</v>
      </c>
    </row>
    <row r="398" spans="6:8" ht="12" hidden="1">
      <c r="F398" s="12">
        <v>39234</v>
      </c>
      <c r="G398">
        <v>0</v>
      </c>
      <c r="H398">
        <v>0</v>
      </c>
    </row>
    <row r="399" spans="6:8" ht="12" hidden="1">
      <c r="F399" s="12">
        <v>39264</v>
      </c>
      <c r="G399">
        <v>0</v>
      </c>
      <c r="H399">
        <v>0</v>
      </c>
    </row>
    <row r="400" spans="6:8" ht="12" hidden="1">
      <c r="F400" s="12">
        <v>39295</v>
      </c>
      <c r="G400">
        <v>0</v>
      </c>
      <c r="H400">
        <v>0</v>
      </c>
    </row>
    <row r="401" spans="6:8" ht="12" hidden="1">
      <c r="F401" s="12">
        <v>39326</v>
      </c>
      <c r="G401">
        <v>0</v>
      </c>
      <c r="H401">
        <v>0</v>
      </c>
    </row>
    <row r="402" spans="6:8" ht="12" hidden="1">
      <c r="F402" s="11">
        <v>39356</v>
      </c>
      <c r="G402">
        <v>0</v>
      </c>
      <c r="H402">
        <v>0</v>
      </c>
    </row>
    <row r="403" spans="6:8" ht="12" hidden="1">
      <c r="F403" s="12">
        <v>39387</v>
      </c>
      <c r="G403">
        <v>0</v>
      </c>
      <c r="H403">
        <v>0</v>
      </c>
    </row>
    <row r="404" spans="6:8" ht="12" hidden="1">
      <c r="F404" s="12">
        <v>39417</v>
      </c>
      <c r="G404">
        <v>0</v>
      </c>
      <c r="H404">
        <v>0</v>
      </c>
    </row>
    <row r="405" spans="6:8" ht="12" hidden="1">
      <c r="F405" s="12">
        <v>39448</v>
      </c>
      <c r="G405">
        <v>0</v>
      </c>
      <c r="H405">
        <v>0</v>
      </c>
    </row>
    <row r="406" spans="6:8" ht="12" hidden="1">
      <c r="F406" s="12">
        <v>39479</v>
      </c>
      <c r="G406">
        <v>0</v>
      </c>
      <c r="H406">
        <v>0</v>
      </c>
    </row>
    <row r="407" spans="6:8" ht="12" hidden="1">
      <c r="F407" s="12">
        <v>39508</v>
      </c>
      <c r="G407">
        <v>0</v>
      </c>
      <c r="H407">
        <v>0</v>
      </c>
    </row>
    <row r="408" spans="6:8" ht="12" hidden="1">
      <c r="F408" s="12">
        <v>39539</v>
      </c>
      <c r="G408">
        <v>0</v>
      </c>
      <c r="H408">
        <v>0</v>
      </c>
    </row>
    <row r="409" spans="6:8" ht="12" hidden="1">
      <c r="F409" s="12">
        <v>39569</v>
      </c>
      <c r="G409">
        <v>0</v>
      </c>
      <c r="H409">
        <v>0</v>
      </c>
    </row>
    <row r="410" spans="6:8" ht="12" hidden="1">
      <c r="F410" s="12">
        <v>39600</v>
      </c>
      <c r="G410">
        <v>0</v>
      </c>
      <c r="H410">
        <v>0</v>
      </c>
    </row>
    <row r="411" spans="6:8" ht="12" hidden="1">
      <c r="F411" s="12">
        <v>39630</v>
      </c>
      <c r="G411">
        <v>0</v>
      </c>
      <c r="H411">
        <v>0</v>
      </c>
    </row>
    <row r="412" spans="6:8" ht="12" hidden="1">
      <c r="F412" s="12">
        <v>39661</v>
      </c>
      <c r="G412">
        <v>0</v>
      </c>
      <c r="H412">
        <v>0</v>
      </c>
    </row>
    <row r="413" spans="6:8" ht="12" hidden="1">
      <c r="F413" s="12">
        <v>39692</v>
      </c>
      <c r="G413">
        <v>0</v>
      </c>
      <c r="H413">
        <v>0</v>
      </c>
    </row>
    <row r="414" spans="6:8" ht="12" hidden="1">
      <c r="F414" s="12">
        <v>39722</v>
      </c>
      <c r="G414">
        <v>0</v>
      </c>
      <c r="H414">
        <v>0</v>
      </c>
    </row>
    <row r="415" spans="6:8" ht="12" hidden="1">
      <c r="F415" s="12">
        <v>39753</v>
      </c>
      <c r="G415">
        <v>0</v>
      </c>
      <c r="H415">
        <v>0</v>
      </c>
    </row>
    <row r="416" spans="6:8" ht="12" hidden="1">
      <c r="F416" s="12">
        <v>39783</v>
      </c>
      <c r="G416">
        <v>0</v>
      </c>
      <c r="H416">
        <v>0</v>
      </c>
    </row>
    <row r="417" spans="6:8" ht="12" hidden="1">
      <c r="F417" s="12">
        <v>39814</v>
      </c>
      <c r="G417">
        <v>0</v>
      </c>
      <c r="H417">
        <v>0</v>
      </c>
    </row>
    <row r="418" spans="6:8" ht="12" hidden="1">
      <c r="F418" s="12">
        <v>39845</v>
      </c>
      <c r="G418">
        <v>0</v>
      </c>
      <c r="H418">
        <v>0</v>
      </c>
    </row>
    <row r="419" spans="6:8" ht="12" hidden="1">
      <c r="F419" s="12">
        <v>39873</v>
      </c>
      <c r="G419">
        <v>0</v>
      </c>
      <c r="H419">
        <v>0</v>
      </c>
    </row>
    <row r="420" spans="6:8" ht="12" hidden="1">
      <c r="F420" s="12">
        <v>39904</v>
      </c>
      <c r="G420">
        <v>0</v>
      </c>
      <c r="H420">
        <v>0</v>
      </c>
    </row>
    <row r="421" spans="6:8" ht="12" hidden="1">
      <c r="F421" s="12">
        <v>39934</v>
      </c>
      <c r="G421">
        <v>0</v>
      </c>
      <c r="H421">
        <v>0</v>
      </c>
    </row>
    <row r="422" spans="6:8" ht="12" hidden="1">
      <c r="F422" s="12">
        <v>39965</v>
      </c>
      <c r="G422">
        <v>0</v>
      </c>
      <c r="H422">
        <v>0</v>
      </c>
    </row>
    <row r="423" spans="6:8" ht="12" hidden="1">
      <c r="F423" s="12">
        <v>39995</v>
      </c>
      <c r="G423">
        <v>0</v>
      </c>
      <c r="H423">
        <v>0</v>
      </c>
    </row>
    <row r="424" spans="6:8" ht="12" hidden="1">
      <c r="F424" s="12">
        <v>40026</v>
      </c>
      <c r="G424">
        <v>0</v>
      </c>
      <c r="H424">
        <v>0</v>
      </c>
    </row>
    <row r="425" spans="6:8" ht="12" hidden="1">
      <c r="F425" s="12">
        <v>40057</v>
      </c>
      <c r="G425">
        <v>0</v>
      </c>
      <c r="H425">
        <v>0</v>
      </c>
    </row>
    <row r="426" spans="6:8" ht="12" hidden="1">
      <c r="F426" s="12">
        <v>40087</v>
      </c>
      <c r="G426">
        <v>0</v>
      </c>
      <c r="H426">
        <v>0</v>
      </c>
    </row>
    <row r="427" spans="6:8" ht="12" hidden="1">
      <c r="F427" s="12">
        <v>40118</v>
      </c>
      <c r="G427">
        <v>0</v>
      </c>
      <c r="H427">
        <v>0</v>
      </c>
    </row>
    <row r="428" spans="6:8" ht="12" hidden="1">
      <c r="F428" s="12">
        <v>40148</v>
      </c>
      <c r="G428">
        <v>0</v>
      </c>
      <c r="H428">
        <v>0</v>
      </c>
    </row>
    <row r="429" spans="6:8" ht="12" hidden="1">
      <c r="F429" s="12">
        <v>40179</v>
      </c>
      <c r="G429">
        <v>0</v>
      </c>
      <c r="H429">
        <v>0</v>
      </c>
    </row>
    <row r="430" spans="6:8" ht="12" hidden="1">
      <c r="F430" s="12">
        <v>40210</v>
      </c>
      <c r="G430">
        <v>0</v>
      </c>
      <c r="H430">
        <v>0</v>
      </c>
    </row>
    <row r="431" spans="6:8" ht="12" hidden="1">
      <c r="F431" s="12">
        <v>40238</v>
      </c>
      <c r="G431">
        <v>0</v>
      </c>
      <c r="H431">
        <v>0</v>
      </c>
    </row>
    <row r="432" spans="6:8" ht="12" hidden="1">
      <c r="F432" s="12">
        <v>40269</v>
      </c>
      <c r="G432">
        <v>0</v>
      </c>
      <c r="H432">
        <v>0</v>
      </c>
    </row>
    <row r="433" spans="6:8" ht="12" hidden="1">
      <c r="F433" s="11">
        <v>40299</v>
      </c>
      <c r="G433">
        <v>0</v>
      </c>
      <c r="H433">
        <v>0</v>
      </c>
    </row>
    <row r="434" spans="6:8" ht="12" hidden="1">
      <c r="F434" s="12">
        <v>40330</v>
      </c>
      <c r="G434">
        <v>0</v>
      </c>
      <c r="H434">
        <v>0</v>
      </c>
    </row>
    <row r="435" spans="6:8" ht="12" hidden="1">
      <c r="F435" s="12">
        <v>40360</v>
      </c>
      <c r="G435">
        <v>0</v>
      </c>
      <c r="H435">
        <v>0</v>
      </c>
    </row>
    <row r="436" spans="6:8" ht="12" hidden="1">
      <c r="F436" s="12">
        <v>40391</v>
      </c>
      <c r="G436">
        <v>0</v>
      </c>
      <c r="H436">
        <v>0</v>
      </c>
    </row>
    <row r="437" spans="6:8" ht="12" hidden="1">
      <c r="F437" s="12">
        <v>40422</v>
      </c>
      <c r="G437">
        <v>0</v>
      </c>
      <c r="H437">
        <v>0</v>
      </c>
    </row>
    <row r="438" spans="6:8" ht="12" hidden="1">
      <c r="F438" s="12">
        <v>40452</v>
      </c>
      <c r="G438">
        <v>0</v>
      </c>
      <c r="H438">
        <v>0</v>
      </c>
    </row>
    <row r="439" spans="6:8" ht="12" hidden="1">
      <c r="F439" s="12">
        <v>40483</v>
      </c>
      <c r="G439">
        <v>0</v>
      </c>
      <c r="H439">
        <v>0</v>
      </c>
    </row>
    <row r="440" spans="6:8" ht="12" hidden="1">
      <c r="F440" s="12">
        <v>40513</v>
      </c>
      <c r="G440">
        <v>0</v>
      </c>
      <c r="H440">
        <v>0</v>
      </c>
    </row>
    <row r="441" spans="6:8" ht="12" hidden="1">
      <c r="F441" s="12">
        <v>40544</v>
      </c>
      <c r="G441">
        <v>0</v>
      </c>
      <c r="H441">
        <v>0</v>
      </c>
    </row>
    <row r="442" spans="6:8" ht="12" hidden="1">
      <c r="F442" s="12">
        <v>40575</v>
      </c>
      <c r="G442">
        <v>0</v>
      </c>
      <c r="H442">
        <v>0</v>
      </c>
    </row>
    <row r="443" spans="6:8" ht="12" hidden="1">
      <c r="F443" s="12">
        <v>40603</v>
      </c>
      <c r="G443">
        <v>0</v>
      </c>
      <c r="H443">
        <v>0</v>
      </c>
    </row>
    <row r="444" spans="6:8" ht="12" hidden="1">
      <c r="F444" s="12">
        <v>40634</v>
      </c>
      <c r="G444">
        <v>0</v>
      </c>
      <c r="H444">
        <v>0</v>
      </c>
    </row>
    <row r="445" spans="6:8" ht="12" hidden="1">
      <c r="F445" s="11">
        <v>40664</v>
      </c>
      <c r="G445">
        <v>0</v>
      </c>
      <c r="H445">
        <v>0</v>
      </c>
    </row>
    <row r="446" spans="6:8" ht="12" hidden="1">
      <c r="F446" s="12">
        <v>40695</v>
      </c>
      <c r="G446">
        <v>0</v>
      </c>
      <c r="H446">
        <v>0</v>
      </c>
    </row>
    <row r="447" spans="6:8" ht="12" hidden="1">
      <c r="F447" s="12">
        <v>40725</v>
      </c>
      <c r="G447">
        <v>0</v>
      </c>
      <c r="H447">
        <v>0</v>
      </c>
    </row>
    <row r="448" spans="6:8" ht="12" hidden="1">
      <c r="F448" s="12">
        <v>40756</v>
      </c>
      <c r="G448">
        <v>0</v>
      </c>
      <c r="H448">
        <v>0</v>
      </c>
    </row>
    <row r="449" spans="6:8" ht="12" hidden="1">
      <c r="F449" s="12">
        <v>40787</v>
      </c>
      <c r="G449">
        <v>0</v>
      </c>
      <c r="H449">
        <v>0</v>
      </c>
    </row>
    <row r="450" spans="6:8" ht="12" hidden="1">
      <c r="F450" s="12">
        <v>40817</v>
      </c>
      <c r="G450">
        <v>0</v>
      </c>
      <c r="H450">
        <v>0</v>
      </c>
    </row>
    <row r="451" spans="6:8" ht="12" hidden="1">
      <c r="F451" s="12">
        <v>40848</v>
      </c>
      <c r="G451">
        <v>0</v>
      </c>
      <c r="H451">
        <v>0</v>
      </c>
    </row>
    <row r="452" spans="6:8" ht="12" hidden="1">
      <c r="F452" s="12">
        <v>40878</v>
      </c>
      <c r="G452">
        <v>0</v>
      </c>
      <c r="H452">
        <v>0</v>
      </c>
    </row>
    <row r="453" spans="6:8" ht="12" hidden="1">
      <c r="F453" s="12">
        <v>40909</v>
      </c>
      <c r="G453">
        <v>0</v>
      </c>
      <c r="H453">
        <v>0</v>
      </c>
    </row>
    <row r="454" spans="6:8" ht="12" hidden="1">
      <c r="F454" s="12">
        <v>40940</v>
      </c>
      <c r="G454">
        <v>0</v>
      </c>
      <c r="H454">
        <v>0</v>
      </c>
    </row>
    <row r="455" spans="6:8" ht="12" hidden="1">
      <c r="F455" s="12">
        <v>40969</v>
      </c>
      <c r="G455">
        <v>0</v>
      </c>
      <c r="H455">
        <v>0</v>
      </c>
    </row>
    <row r="456" spans="6:8" ht="12" hidden="1">
      <c r="F456" s="12">
        <v>41000</v>
      </c>
      <c r="G456">
        <v>0</v>
      </c>
      <c r="H456">
        <v>0</v>
      </c>
    </row>
    <row r="457" spans="6:8" ht="12" hidden="1">
      <c r="F457" s="11">
        <v>41030</v>
      </c>
      <c r="G457">
        <v>0</v>
      </c>
      <c r="H457">
        <v>0</v>
      </c>
    </row>
    <row r="458" spans="6:8" ht="12" hidden="1">
      <c r="F458" s="12">
        <v>41061</v>
      </c>
      <c r="G458">
        <v>0</v>
      </c>
      <c r="H458">
        <v>0</v>
      </c>
    </row>
    <row r="459" spans="6:8" ht="12" hidden="1">
      <c r="F459" s="12">
        <v>41091</v>
      </c>
      <c r="G459">
        <v>0</v>
      </c>
      <c r="H459">
        <v>0</v>
      </c>
    </row>
    <row r="460" spans="6:8" ht="12" hidden="1">
      <c r="F460" s="12">
        <v>41122</v>
      </c>
      <c r="G460">
        <v>0</v>
      </c>
      <c r="H460">
        <v>0</v>
      </c>
    </row>
    <row r="461" spans="6:8" ht="12" hidden="1">
      <c r="F461" s="12">
        <v>41153</v>
      </c>
      <c r="G461">
        <v>0</v>
      </c>
      <c r="H461">
        <v>0</v>
      </c>
    </row>
    <row r="462" spans="6:8" ht="12" hidden="1">
      <c r="F462" s="12">
        <v>41183</v>
      </c>
      <c r="G462">
        <v>0</v>
      </c>
      <c r="H462">
        <v>0</v>
      </c>
    </row>
    <row r="463" spans="6:8" ht="12" hidden="1">
      <c r="F463" s="12">
        <v>41214</v>
      </c>
      <c r="G463" s="13">
        <v>510</v>
      </c>
      <c r="H463" s="13">
        <v>109</v>
      </c>
    </row>
    <row r="464" spans="6:8" ht="12" hidden="1">
      <c r="F464" s="12">
        <v>41244</v>
      </c>
      <c r="G464" s="13">
        <v>510</v>
      </c>
      <c r="H464" s="13">
        <v>109</v>
      </c>
    </row>
    <row r="465" spans="6:8" ht="12" hidden="1">
      <c r="F465" s="12">
        <v>41275</v>
      </c>
      <c r="G465" s="13">
        <v>510</v>
      </c>
      <c r="H465" s="13">
        <v>109</v>
      </c>
    </row>
    <row r="466" spans="6:8" ht="12" hidden="1">
      <c r="F466" s="12">
        <v>41306</v>
      </c>
      <c r="G466" s="13">
        <v>535</v>
      </c>
      <c r="H466" s="13">
        <v>134</v>
      </c>
    </row>
    <row r="467" spans="6:8" ht="12" hidden="1">
      <c r="F467" s="12">
        <v>41334</v>
      </c>
      <c r="G467" s="13">
        <v>535</v>
      </c>
      <c r="H467" s="13">
        <v>134</v>
      </c>
    </row>
    <row r="468" spans="6:8" ht="12" hidden="1">
      <c r="F468" s="12">
        <v>41365</v>
      </c>
      <c r="G468" s="13">
        <v>535</v>
      </c>
      <c r="H468" s="13">
        <v>134</v>
      </c>
    </row>
    <row r="469" spans="6:8" ht="12" hidden="1">
      <c r="F469" s="12">
        <v>41395</v>
      </c>
      <c r="G469" s="13">
        <v>561</v>
      </c>
      <c r="H469" s="13">
        <v>160</v>
      </c>
    </row>
    <row r="470" spans="6:8" ht="12" hidden="1">
      <c r="F470" s="12">
        <v>41426</v>
      </c>
      <c r="G470" s="13">
        <v>561</v>
      </c>
      <c r="H470" s="13">
        <v>160</v>
      </c>
    </row>
    <row r="471" spans="6:8" ht="12" hidden="1">
      <c r="F471" s="12">
        <v>41456</v>
      </c>
      <c r="G471" s="13">
        <v>561</v>
      </c>
      <c r="H471" s="13">
        <v>160</v>
      </c>
    </row>
    <row r="472" spans="6:8" ht="12" hidden="1">
      <c r="F472" s="12">
        <v>41487</v>
      </c>
      <c r="G472" s="13">
        <v>593</v>
      </c>
      <c r="H472" s="13">
        <v>192</v>
      </c>
    </row>
    <row r="473" spans="6:8" ht="12" hidden="1">
      <c r="F473" s="12">
        <v>41518</v>
      </c>
      <c r="G473" s="13">
        <v>593</v>
      </c>
      <c r="H473" s="13">
        <v>192</v>
      </c>
    </row>
    <row r="474" spans="6:8" ht="12" hidden="1">
      <c r="F474" s="12">
        <v>41548</v>
      </c>
      <c r="G474" s="13">
        <v>593</v>
      </c>
      <c r="H474" s="13">
        <v>192</v>
      </c>
    </row>
    <row r="475" spans="6:8" ht="12" hidden="1">
      <c r="F475" s="12">
        <v>41579</v>
      </c>
      <c r="G475" s="13">
        <v>641</v>
      </c>
      <c r="H475" s="13">
        <v>240</v>
      </c>
    </row>
    <row r="476" spans="6:8" ht="12" hidden="1">
      <c r="F476" s="12">
        <v>41609</v>
      </c>
      <c r="G476" s="13">
        <v>641</v>
      </c>
      <c r="H476" s="13">
        <v>240</v>
      </c>
    </row>
    <row r="477" spans="6:8" ht="12" hidden="1">
      <c r="F477" s="12">
        <v>41640</v>
      </c>
      <c r="G477" s="13">
        <v>641</v>
      </c>
      <c r="H477" s="13">
        <v>240</v>
      </c>
    </row>
    <row r="478" spans="6:8" ht="12" hidden="1">
      <c r="F478" s="12">
        <v>41671</v>
      </c>
      <c r="G478" s="13">
        <v>666</v>
      </c>
      <c r="H478" s="13">
        <v>265</v>
      </c>
    </row>
    <row r="479" spans="6:8" ht="12" hidden="1">
      <c r="F479" s="12">
        <v>41699</v>
      </c>
      <c r="G479" s="13">
        <v>666</v>
      </c>
      <c r="H479" s="13">
        <v>265</v>
      </c>
    </row>
    <row r="480" spans="6:8" ht="12" hidden="1">
      <c r="F480" s="12">
        <v>41730</v>
      </c>
      <c r="G480" s="13">
        <v>666</v>
      </c>
      <c r="H480" s="13">
        <v>265</v>
      </c>
    </row>
    <row r="481" spans="6:8" ht="12" hidden="1">
      <c r="F481" s="12">
        <v>41760</v>
      </c>
      <c r="G481" s="13">
        <v>650</v>
      </c>
      <c r="H481" s="13">
        <v>249</v>
      </c>
    </row>
    <row r="482" spans="6:8" ht="12" hidden="1">
      <c r="F482" s="12">
        <v>41791</v>
      </c>
      <c r="G482" s="13">
        <v>650</v>
      </c>
      <c r="H482" s="13">
        <v>249</v>
      </c>
    </row>
    <row r="483" spans="6:8" ht="12" hidden="1">
      <c r="F483" s="12">
        <v>41821</v>
      </c>
      <c r="G483" s="13">
        <v>650</v>
      </c>
      <c r="H483" s="13">
        <v>249</v>
      </c>
    </row>
    <row r="484" spans="6:8" ht="12" hidden="1">
      <c r="F484" s="12">
        <v>41852</v>
      </c>
      <c r="G484" s="13">
        <v>683</v>
      </c>
      <c r="H484" s="13">
        <v>282</v>
      </c>
    </row>
    <row r="485" spans="6:8" ht="12" hidden="1">
      <c r="F485" s="12">
        <v>41883</v>
      </c>
      <c r="G485" s="13">
        <v>683</v>
      </c>
      <c r="H485" s="13">
        <v>282</v>
      </c>
    </row>
    <row r="486" spans="6:8" ht="12" hidden="1">
      <c r="F486" s="12">
        <v>41913</v>
      </c>
      <c r="G486" s="13">
        <v>683</v>
      </c>
      <c r="H486" s="13">
        <v>282</v>
      </c>
    </row>
    <row r="487" spans="6:8" ht="12" hidden="1">
      <c r="F487" s="12">
        <v>41944</v>
      </c>
      <c r="G487" s="13">
        <v>732</v>
      </c>
      <c r="H487" s="13">
        <v>331</v>
      </c>
    </row>
    <row r="488" spans="6:8" ht="12" hidden="1">
      <c r="F488" s="12">
        <v>41974</v>
      </c>
      <c r="G488" s="13">
        <v>732</v>
      </c>
      <c r="H488" s="13">
        <v>331</v>
      </c>
    </row>
    <row r="489" spans="6:8" ht="12" hidden="1">
      <c r="F489" s="12">
        <v>42005</v>
      </c>
      <c r="G489" s="13">
        <v>732</v>
      </c>
      <c r="H489" s="13">
        <v>331</v>
      </c>
    </row>
    <row r="490" spans="6:8" ht="12" hidden="1">
      <c r="F490" s="12">
        <v>42036</v>
      </c>
      <c r="G490" s="13">
        <v>734</v>
      </c>
      <c r="H490" s="13">
        <v>333</v>
      </c>
    </row>
    <row r="491" spans="6:8" ht="12" hidden="1">
      <c r="F491" s="12">
        <v>42064</v>
      </c>
      <c r="G491" s="13">
        <v>734</v>
      </c>
      <c r="H491" s="13">
        <v>333</v>
      </c>
    </row>
    <row r="492" spans="6:8" ht="12" hidden="1">
      <c r="F492" s="12">
        <v>42095</v>
      </c>
      <c r="G492" s="13">
        <v>734</v>
      </c>
      <c r="H492" s="13">
        <v>333</v>
      </c>
    </row>
    <row r="493" spans="6:8" ht="12" hidden="1">
      <c r="F493" s="12">
        <v>42125</v>
      </c>
      <c r="G493" s="13">
        <v>738</v>
      </c>
      <c r="H493" s="13">
        <v>337</v>
      </c>
    </row>
    <row r="494" spans="6:8" ht="12" hidden="1">
      <c r="F494" s="12">
        <v>42156</v>
      </c>
      <c r="G494" s="13">
        <v>738</v>
      </c>
      <c r="H494" s="13">
        <v>337</v>
      </c>
    </row>
    <row r="495" spans="6:8" ht="12" hidden="1">
      <c r="F495" s="12">
        <v>42186</v>
      </c>
      <c r="G495" s="13">
        <v>738</v>
      </c>
      <c r="H495" s="13">
        <v>337</v>
      </c>
    </row>
    <row r="496" spans="6:8" ht="12" hidden="1">
      <c r="F496" s="12">
        <v>42217</v>
      </c>
      <c r="G496" s="13">
        <v>738</v>
      </c>
      <c r="H496" s="13">
        <v>364</v>
      </c>
    </row>
    <row r="497" spans="6:8" ht="12" hidden="1">
      <c r="F497" s="12">
        <v>42248</v>
      </c>
      <c r="G497" s="13">
        <v>738</v>
      </c>
      <c r="H497" s="13">
        <v>364</v>
      </c>
    </row>
    <row r="498" spans="6:8" ht="12" hidden="1">
      <c r="F498" s="12">
        <v>42278</v>
      </c>
      <c r="G498" s="13">
        <v>738</v>
      </c>
      <c r="H498" s="13">
        <v>364</v>
      </c>
    </row>
    <row r="499" spans="6:8" ht="12" hidden="1">
      <c r="F499" s="12">
        <v>42309</v>
      </c>
      <c r="G499" s="13">
        <v>738</v>
      </c>
      <c r="H499" s="13">
        <v>398</v>
      </c>
    </row>
    <row r="500" spans="6:8" ht="12" hidden="1">
      <c r="F500" s="12">
        <v>42339</v>
      </c>
      <c r="G500" s="13">
        <v>738</v>
      </c>
      <c r="H500" s="13">
        <v>398</v>
      </c>
    </row>
    <row r="501" spans="6:8" ht="12" hidden="1">
      <c r="F501" s="12">
        <v>42370</v>
      </c>
      <c r="G501" s="13">
        <v>738</v>
      </c>
      <c r="H501" s="13">
        <v>398</v>
      </c>
    </row>
    <row r="502" spans="6:8" ht="12" hidden="1">
      <c r="F502" s="12">
        <v>42401</v>
      </c>
      <c r="G502" s="13">
        <v>738</v>
      </c>
      <c r="H502" s="13">
        <v>426</v>
      </c>
    </row>
    <row r="503" spans="6:8" ht="12" hidden="1">
      <c r="F503" s="12">
        <v>42430</v>
      </c>
      <c r="G503" s="13">
        <v>738</v>
      </c>
      <c r="H503" s="13">
        <v>426</v>
      </c>
    </row>
    <row r="504" spans="6:8" ht="12" hidden="1">
      <c r="F504" s="12">
        <v>42461</v>
      </c>
      <c r="G504" s="13">
        <v>738</v>
      </c>
      <c r="H504" s="13">
        <v>426</v>
      </c>
    </row>
    <row r="505" spans="6:8" ht="12" hidden="1">
      <c r="F505" s="12">
        <v>42491</v>
      </c>
      <c r="G505" s="13">
        <v>738</v>
      </c>
      <c r="H505" s="13">
        <v>420</v>
      </c>
    </row>
    <row r="506" spans="6:8" ht="12" hidden="1">
      <c r="F506" s="12">
        <v>42522</v>
      </c>
      <c r="G506" s="13">
        <v>738</v>
      </c>
      <c r="H506" s="13">
        <v>420</v>
      </c>
    </row>
    <row r="507" spans="6:8" ht="12" hidden="1">
      <c r="F507" s="12">
        <v>42552</v>
      </c>
      <c r="G507" s="13">
        <v>738</v>
      </c>
      <c r="H507" s="13">
        <v>420</v>
      </c>
    </row>
    <row r="508" spans="6:8" ht="12" hidden="1">
      <c r="F508" s="12">
        <v>42583</v>
      </c>
      <c r="G508" s="13">
        <v>738</v>
      </c>
      <c r="H508" s="13">
        <v>455</v>
      </c>
    </row>
    <row r="509" spans="6:8" ht="12" hidden="1">
      <c r="F509" s="12">
        <v>42614</v>
      </c>
      <c r="G509" s="13">
        <v>738</v>
      </c>
      <c r="H509" s="13">
        <v>455</v>
      </c>
    </row>
    <row r="510" spans="6:8" ht="12" hidden="1">
      <c r="F510" s="12">
        <v>42644</v>
      </c>
      <c r="G510" s="13">
        <v>738</v>
      </c>
      <c r="H510" s="13">
        <v>455</v>
      </c>
    </row>
    <row r="511" spans="6:8" ht="12" hidden="1">
      <c r="F511" s="12">
        <v>42675</v>
      </c>
      <c r="G511" s="13">
        <v>738</v>
      </c>
      <c r="H511" s="13">
        <v>478</v>
      </c>
    </row>
    <row r="512" spans="6:8" ht="12" hidden="1">
      <c r="F512" s="12">
        <v>42705</v>
      </c>
      <c r="G512" s="13">
        <v>738</v>
      </c>
      <c r="H512" s="13">
        <v>478</v>
      </c>
    </row>
    <row r="513" spans="6:8" ht="12" hidden="1">
      <c r="F513" s="12">
        <v>42736</v>
      </c>
      <c r="G513" s="13">
        <v>738</v>
      </c>
      <c r="H513" s="13">
        <v>478</v>
      </c>
    </row>
    <row r="514" spans="6:8" ht="12" hidden="1">
      <c r="F514" s="12">
        <v>42767</v>
      </c>
      <c r="G514" s="13">
        <v>738</v>
      </c>
      <c r="H514" s="13">
        <v>469</v>
      </c>
    </row>
    <row r="515" spans="6:8" ht="12" hidden="1">
      <c r="F515" s="12">
        <v>42795</v>
      </c>
      <c r="G515" s="13">
        <v>738</v>
      </c>
      <c r="H515" s="13">
        <v>469</v>
      </c>
    </row>
    <row r="516" spans="6:8" ht="12" hidden="1">
      <c r="F516" s="12">
        <v>42826</v>
      </c>
      <c r="G516" s="13">
        <v>738</v>
      </c>
      <c r="H516" s="13">
        <v>469</v>
      </c>
    </row>
    <row r="517" spans="6:8" ht="12" hidden="1">
      <c r="F517" s="12">
        <v>42856</v>
      </c>
      <c r="G517" s="13">
        <v>738</v>
      </c>
      <c r="H517" s="13">
        <v>456</v>
      </c>
    </row>
    <row r="518" spans="6:8" ht="12" hidden="1">
      <c r="F518" s="12">
        <v>42887</v>
      </c>
      <c r="G518" s="13">
        <v>738</v>
      </c>
      <c r="H518" s="13">
        <v>456</v>
      </c>
    </row>
    <row r="519" spans="6:8" ht="12" hidden="1">
      <c r="F519" s="12">
        <v>42917</v>
      </c>
      <c r="G519" s="13">
        <v>738</v>
      </c>
      <c r="H519" s="13">
        <v>456</v>
      </c>
    </row>
    <row r="520" spans="6:8" ht="12" hidden="1">
      <c r="F520" s="12">
        <v>42948</v>
      </c>
      <c r="G520" s="13">
        <v>738</v>
      </c>
      <c r="H520" s="13">
        <v>478</v>
      </c>
    </row>
    <row r="521" spans="6:8" ht="12" hidden="1">
      <c r="F521" s="12">
        <v>42979</v>
      </c>
      <c r="G521" s="13">
        <v>738</v>
      </c>
      <c r="H521" s="13">
        <v>478</v>
      </c>
    </row>
    <row r="522" spans="6:8" ht="12" hidden="1">
      <c r="F522" s="12">
        <v>43009</v>
      </c>
      <c r="G522" s="13">
        <v>738</v>
      </c>
      <c r="H522" s="13">
        <v>478</v>
      </c>
    </row>
    <row r="523" spans="6:8" ht="12" hidden="1">
      <c r="F523" s="12">
        <v>43040</v>
      </c>
      <c r="G523" s="13">
        <v>738</v>
      </c>
      <c r="H523">
        <v>38</v>
      </c>
    </row>
    <row r="524" spans="6:8" ht="12" hidden="1">
      <c r="F524" s="12">
        <v>43070</v>
      </c>
      <c r="G524" s="13">
        <v>738</v>
      </c>
      <c r="H524">
        <v>38</v>
      </c>
    </row>
    <row r="525" spans="6:8" ht="12" hidden="1">
      <c r="F525" s="12">
        <v>43101</v>
      </c>
      <c r="G525" s="13">
        <v>738</v>
      </c>
      <c r="H525">
        <v>38</v>
      </c>
    </row>
    <row r="526" spans="6:8" ht="12" hidden="1">
      <c r="F526" s="12">
        <v>43132</v>
      </c>
      <c r="G526" s="13">
        <v>738</v>
      </c>
      <c r="H526">
        <v>49</v>
      </c>
    </row>
    <row r="527" spans="6:8" ht="12" hidden="1">
      <c r="F527" s="12">
        <v>43160</v>
      </c>
      <c r="G527" s="13">
        <v>738</v>
      </c>
      <c r="H527">
        <v>49</v>
      </c>
    </row>
    <row r="528" spans="6:8" ht="12" hidden="1">
      <c r="F528" s="12">
        <v>43191</v>
      </c>
      <c r="G528" s="13">
        <v>738</v>
      </c>
      <c r="H528">
        <v>49</v>
      </c>
    </row>
    <row r="529" spans="6:8" ht="12" hidden="1">
      <c r="F529" s="12">
        <v>43221</v>
      </c>
      <c r="G529" s="13">
        <v>738</v>
      </c>
      <c r="H529">
        <v>51</v>
      </c>
    </row>
    <row r="530" spans="6:8" ht="12" hidden="1">
      <c r="F530" s="12">
        <v>43252</v>
      </c>
      <c r="G530" s="13">
        <v>738</v>
      </c>
      <c r="H530">
        <v>51</v>
      </c>
    </row>
    <row r="531" spans="6:8" ht="12" hidden="1">
      <c r="F531" s="12">
        <v>43282</v>
      </c>
      <c r="G531" s="13">
        <v>738</v>
      </c>
      <c r="H531">
        <v>51</v>
      </c>
    </row>
    <row r="532" spans="6:8" ht="12" hidden="1">
      <c r="F532" s="12">
        <v>43313</v>
      </c>
      <c r="G532" s="13">
        <v>738</v>
      </c>
      <c r="H532">
        <v>63</v>
      </c>
    </row>
    <row r="533" spans="6:8" ht="12" hidden="1">
      <c r="F533" s="12">
        <v>43344</v>
      </c>
      <c r="G533" s="13">
        <v>738</v>
      </c>
      <c r="H533">
        <v>63</v>
      </c>
    </row>
    <row r="534" spans="6:8" ht="12" hidden="1">
      <c r="F534" s="12">
        <v>43374</v>
      </c>
      <c r="G534" s="13">
        <v>738</v>
      </c>
      <c r="H534">
        <v>63</v>
      </c>
    </row>
    <row r="535" spans="6:8" ht="12" hidden="1">
      <c r="F535" s="12">
        <v>43405</v>
      </c>
      <c r="G535" s="13">
        <v>738</v>
      </c>
      <c r="H535">
        <v>129</v>
      </c>
    </row>
    <row r="536" spans="6:8" ht="12" hidden="1">
      <c r="F536" s="12">
        <v>43435</v>
      </c>
      <c r="G536" s="13">
        <v>738</v>
      </c>
      <c r="H536">
        <v>129</v>
      </c>
    </row>
    <row r="537" spans="6:8" ht="12" hidden="1">
      <c r="F537" s="12">
        <v>43466</v>
      </c>
      <c r="G537" s="13">
        <v>738</v>
      </c>
      <c r="H537">
        <v>129</v>
      </c>
    </row>
    <row r="538" spans="6:8" ht="12" hidden="1">
      <c r="F538" s="12">
        <v>43497</v>
      </c>
      <c r="G538" s="13">
        <v>738</v>
      </c>
      <c r="H538">
        <v>133</v>
      </c>
    </row>
    <row r="539" spans="6:8" ht="12" hidden="1">
      <c r="F539" s="12">
        <v>43525</v>
      </c>
      <c r="G539" s="13">
        <v>738</v>
      </c>
      <c r="H539">
        <v>133</v>
      </c>
    </row>
    <row r="540" spans="6:8" ht="12" hidden="1">
      <c r="F540" s="12">
        <v>43556</v>
      </c>
      <c r="G540" s="13">
        <v>738</v>
      </c>
      <c r="H540">
        <v>133</v>
      </c>
    </row>
    <row r="541" spans="6:8" ht="12" hidden="1">
      <c r="F541" s="12">
        <v>43586</v>
      </c>
      <c r="G541" s="13">
        <v>738</v>
      </c>
      <c r="H541">
        <v>167</v>
      </c>
    </row>
    <row r="542" spans="6:8" ht="12" hidden="1">
      <c r="F542" s="12">
        <v>43617</v>
      </c>
      <c r="G542" s="13">
        <v>738</v>
      </c>
      <c r="H542">
        <v>167</v>
      </c>
    </row>
    <row r="543" spans="6:8" ht="12" hidden="1">
      <c r="F543" s="12">
        <v>43647</v>
      </c>
      <c r="G543" s="13">
        <v>738</v>
      </c>
      <c r="H543">
        <v>167</v>
      </c>
    </row>
    <row r="544" spans="6:8" ht="12" hidden="1">
      <c r="F544" s="12">
        <v>43678</v>
      </c>
      <c r="G544" s="13">
        <v>738</v>
      </c>
      <c r="H544">
        <v>203</v>
      </c>
    </row>
    <row r="545" spans="6:8" ht="12" hidden="1">
      <c r="F545" s="12">
        <v>43709</v>
      </c>
      <c r="G545" s="13">
        <v>738</v>
      </c>
      <c r="H545">
        <v>203</v>
      </c>
    </row>
    <row r="546" spans="6:8" ht="12" hidden="1">
      <c r="F546" s="12">
        <v>43739</v>
      </c>
      <c r="G546" s="13">
        <v>738</v>
      </c>
      <c r="H546">
        <v>203</v>
      </c>
    </row>
    <row r="547" spans="6:8" ht="12" hidden="1">
      <c r="F547" s="12">
        <v>43770</v>
      </c>
      <c r="G547" s="13">
        <v>738</v>
      </c>
      <c r="H547">
        <v>239</v>
      </c>
    </row>
    <row r="548" spans="6:8" ht="12" hidden="1">
      <c r="F548" s="12">
        <v>43800</v>
      </c>
      <c r="G548" s="13">
        <v>738</v>
      </c>
      <c r="H548">
        <v>239</v>
      </c>
    </row>
    <row r="549" spans="6:8" ht="12" hidden="1">
      <c r="F549" s="12">
        <v>43831</v>
      </c>
      <c r="G549" s="13">
        <v>738</v>
      </c>
      <c r="H549">
        <v>239</v>
      </c>
    </row>
    <row r="550" spans="6:8" ht="12" hidden="1">
      <c r="F550" s="12">
        <v>43862</v>
      </c>
      <c r="G550" s="13">
        <v>738</v>
      </c>
      <c r="H550">
        <v>281</v>
      </c>
    </row>
    <row r="551" spans="6:8" ht="12" hidden="1">
      <c r="F551" s="12">
        <v>43891</v>
      </c>
      <c r="G551" s="13">
        <v>738</v>
      </c>
      <c r="H551">
        <v>281</v>
      </c>
    </row>
    <row r="552" spans="6:8" ht="12" hidden="1">
      <c r="F552" s="12">
        <v>43922</v>
      </c>
      <c r="G552" s="13">
        <v>738</v>
      </c>
      <c r="H552">
        <v>281</v>
      </c>
    </row>
    <row r="553" spans="6:8" ht="12" hidden="1">
      <c r="F553" s="12">
        <v>43952</v>
      </c>
      <c r="G553" s="13">
        <v>738</v>
      </c>
      <c r="H553">
        <v>283</v>
      </c>
    </row>
    <row r="554" spans="6:8" ht="12" hidden="1">
      <c r="F554" s="12">
        <v>43983</v>
      </c>
      <c r="G554" s="13">
        <v>738</v>
      </c>
      <c r="H554">
        <v>283</v>
      </c>
    </row>
    <row r="555" spans="6:8" ht="12" hidden="1">
      <c r="F555" s="12">
        <v>44013</v>
      </c>
      <c r="G555" s="13">
        <v>738</v>
      </c>
      <c r="H555">
        <v>283</v>
      </c>
    </row>
    <row r="556" spans="6:8" ht="12" hidden="1">
      <c r="F556" s="12">
        <v>44044</v>
      </c>
      <c r="G556" s="13">
        <v>738</v>
      </c>
      <c r="H556">
        <v>297</v>
      </c>
    </row>
    <row r="557" spans="6:8" ht="12" hidden="1">
      <c r="F557" s="12">
        <v>44075</v>
      </c>
      <c r="G557" s="13">
        <v>738</v>
      </c>
      <c r="H557">
        <v>297</v>
      </c>
    </row>
    <row r="558" spans="6:8" ht="12" hidden="1">
      <c r="F558" s="12">
        <v>44105</v>
      </c>
      <c r="G558" s="13">
        <v>738</v>
      </c>
      <c r="H558">
        <v>297</v>
      </c>
    </row>
    <row r="559" spans="6:8" ht="12" hidden="1">
      <c r="F559" s="12">
        <v>44136</v>
      </c>
      <c r="G559" s="13">
        <v>738</v>
      </c>
      <c r="H559">
        <v>341</v>
      </c>
    </row>
    <row r="560" spans="6:8" ht="12" hidden="1">
      <c r="F560" s="12">
        <v>44166</v>
      </c>
      <c r="G560" s="13">
        <v>738</v>
      </c>
      <c r="H560">
        <v>341</v>
      </c>
    </row>
    <row r="561" spans="6:8" ht="12" hidden="1">
      <c r="F561" s="12">
        <v>44197</v>
      </c>
      <c r="G561" s="13">
        <v>738</v>
      </c>
      <c r="H561">
        <v>341</v>
      </c>
    </row>
    <row r="562" spans="6:8" ht="12" hidden="1">
      <c r="F562" s="12">
        <v>44228</v>
      </c>
      <c r="G562" s="13">
        <v>738</v>
      </c>
      <c r="H562">
        <v>374</v>
      </c>
    </row>
    <row r="563" spans="6:8" ht="12" hidden="1">
      <c r="F563" s="12">
        <v>44256</v>
      </c>
      <c r="G563" s="13">
        <v>738</v>
      </c>
      <c r="H563">
        <v>374</v>
      </c>
    </row>
    <row r="564" spans="6:8" ht="12" hidden="1">
      <c r="F564" s="12">
        <v>44287</v>
      </c>
      <c r="G564" s="13">
        <v>738</v>
      </c>
      <c r="H564">
        <v>374</v>
      </c>
    </row>
    <row r="565" spans="6:8" ht="12" hidden="1">
      <c r="F565" s="12">
        <v>44317</v>
      </c>
      <c r="G565" s="13">
        <v>738</v>
      </c>
      <c r="H565">
        <v>374</v>
      </c>
    </row>
    <row r="566" spans="6:8" ht="12" hidden="1">
      <c r="F566" s="12">
        <v>44348</v>
      </c>
      <c r="G566" s="13">
        <v>738</v>
      </c>
      <c r="H566">
        <v>374</v>
      </c>
    </row>
    <row r="567" spans="6:8" ht="12" hidden="1">
      <c r="F567" s="12">
        <v>44378</v>
      </c>
      <c r="G567" s="13">
        <v>738</v>
      </c>
      <c r="H567">
        <v>374</v>
      </c>
    </row>
    <row r="568" spans="6:8" ht="12" hidden="1">
      <c r="F568" s="12">
        <v>44409</v>
      </c>
      <c r="G568" s="13">
        <v>738</v>
      </c>
      <c r="H568">
        <v>397</v>
      </c>
    </row>
    <row r="569" spans="6:8" ht="12" hidden="1">
      <c r="F569" s="12">
        <v>44440</v>
      </c>
      <c r="G569" s="13">
        <v>738</v>
      </c>
      <c r="H569">
        <v>397</v>
      </c>
    </row>
    <row r="570" spans="6:8" ht="12" hidden="1">
      <c r="F570" s="12">
        <v>44470</v>
      </c>
      <c r="G570" s="13">
        <v>738</v>
      </c>
      <c r="H570">
        <v>397</v>
      </c>
    </row>
    <row r="571" spans="6:8" ht="12" hidden="1">
      <c r="F571" s="12">
        <v>44501</v>
      </c>
      <c r="G571" s="13">
        <v>738</v>
      </c>
      <c r="H571">
        <v>397</v>
      </c>
    </row>
    <row r="572" spans="6:8" ht="12" hidden="1">
      <c r="F572" s="12">
        <v>44531</v>
      </c>
      <c r="G572" s="13">
        <v>738</v>
      </c>
      <c r="H572">
        <v>397</v>
      </c>
    </row>
    <row r="573" spans="6:8" ht="12" hidden="1">
      <c r="F573" s="12">
        <v>44562</v>
      </c>
      <c r="G573" s="13">
        <v>738</v>
      </c>
      <c r="H573">
        <v>397</v>
      </c>
    </row>
    <row r="574" spans="6:8" ht="12" hidden="1">
      <c r="F574" s="12">
        <v>44593</v>
      </c>
      <c r="G574" s="13">
        <v>738</v>
      </c>
      <c r="H574">
        <v>471</v>
      </c>
    </row>
    <row r="575" spans="6:8" ht="12" hidden="1">
      <c r="F575" s="12">
        <v>44621</v>
      </c>
      <c r="G575" s="13">
        <v>738</v>
      </c>
      <c r="H575">
        <v>471</v>
      </c>
    </row>
    <row r="576" spans="6:8" ht="12" hidden="1">
      <c r="F576" s="12">
        <v>44652</v>
      </c>
      <c r="G576" s="13">
        <v>738</v>
      </c>
      <c r="H576">
        <v>471</v>
      </c>
    </row>
    <row r="577" spans="6:8" ht="12" hidden="1">
      <c r="F577" s="12">
        <v>44682</v>
      </c>
      <c r="G577" s="13">
        <v>738</v>
      </c>
      <c r="H577">
        <v>471</v>
      </c>
    </row>
    <row r="578" spans="6:8" ht="12" hidden="1">
      <c r="F578" s="12">
        <v>44713</v>
      </c>
      <c r="G578" s="13">
        <v>738</v>
      </c>
      <c r="H578">
        <v>471</v>
      </c>
    </row>
    <row r="579" spans="6:8" ht="12" hidden="1">
      <c r="F579" s="12">
        <v>44743</v>
      </c>
      <c r="G579" s="13">
        <v>738</v>
      </c>
      <c r="H579">
        <v>471</v>
      </c>
    </row>
    <row r="580" spans="6:8" ht="12" hidden="1">
      <c r="F580" s="12">
        <v>44774</v>
      </c>
      <c r="G580" s="13">
        <v>738</v>
      </c>
      <c r="H580">
        <v>526</v>
      </c>
    </row>
    <row r="581" spans="6:8" ht="12" hidden="1">
      <c r="F581" s="12">
        <v>44805</v>
      </c>
      <c r="G581" s="13">
        <v>738</v>
      </c>
      <c r="H581">
        <v>526</v>
      </c>
    </row>
    <row r="582" spans="6:8" ht="12" hidden="1">
      <c r="F582" s="12">
        <v>44835</v>
      </c>
      <c r="G582" s="13">
        <v>738</v>
      </c>
      <c r="H582">
        <v>526</v>
      </c>
    </row>
    <row r="583" spans="6:8" ht="12" hidden="1">
      <c r="F583" s="12">
        <v>44866</v>
      </c>
      <c r="G583" s="13">
        <v>738</v>
      </c>
      <c r="H583">
        <v>526</v>
      </c>
    </row>
    <row r="584" spans="6:8" ht="12" hidden="1">
      <c r="F584" s="12">
        <v>44896</v>
      </c>
      <c r="G584" s="13">
        <v>738</v>
      </c>
      <c r="H584">
        <v>526</v>
      </c>
    </row>
    <row r="585" spans="6:8" ht="12" hidden="1">
      <c r="F585" s="12">
        <v>44927</v>
      </c>
      <c r="G585" s="13">
        <v>738</v>
      </c>
      <c r="H585">
        <v>526</v>
      </c>
    </row>
    <row r="586" spans="6:8" ht="12" hidden="1">
      <c r="F586" s="12">
        <v>44958</v>
      </c>
      <c r="G586" s="13">
        <v>738</v>
      </c>
      <c r="H586">
        <v>588</v>
      </c>
    </row>
    <row r="587" spans="6:8" ht="12" hidden="1">
      <c r="F587" s="12">
        <v>44986</v>
      </c>
      <c r="G587" s="13">
        <v>738</v>
      </c>
      <c r="H587">
        <v>588</v>
      </c>
    </row>
    <row r="588" spans="6:8" ht="12" hidden="1">
      <c r="F588" s="12">
        <v>45017</v>
      </c>
      <c r="G588" s="13">
        <v>738</v>
      </c>
      <c r="H588">
        <v>588</v>
      </c>
    </row>
    <row r="589" spans="6:8" ht="12" hidden="1">
      <c r="F589" s="12">
        <v>45047</v>
      </c>
      <c r="G589" s="13">
        <v>738</v>
      </c>
      <c r="H589">
        <v>588</v>
      </c>
    </row>
    <row r="590" spans="6:8" ht="12" hidden="1">
      <c r="F590" s="12">
        <v>45078</v>
      </c>
      <c r="G590" s="13">
        <v>738</v>
      </c>
      <c r="H590">
        <v>588</v>
      </c>
    </row>
    <row r="591" spans="6:8" ht="12" hidden="1">
      <c r="F591" s="12">
        <v>45108</v>
      </c>
      <c r="G591" s="13">
        <v>738</v>
      </c>
      <c r="H591">
        <v>588</v>
      </c>
    </row>
    <row r="592" spans="6:8" ht="12" hidden="1">
      <c r="F592" s="12">
        <v>45139</v>
      </c>
      <c r="G592" s="13">
        <v>738</v>
      </c>
      <c r="H592">
        <v>632</v>
      </c>
    </row>
    <row r="593" spans="6:8" ht="12" hidden="1">
      <c r="F593" s="12">
        <v>45170</v>
      </c>
      <c r="G593" s="13">
        <v>738</v>
      </c>
      <c r="H593">
        <v>632</v>
      </c>
    </row>
    <row r="594" spans="6:8" ht="12" hidden="1">
      <c r="F594" s="12">
        <v>45200</v>
      </c>
      <c r="G594" s="13">
        <v>738</v>
      </c>
      <c r="H594">
        <v>632</v>
      </c>
    </row>
    <row r="595" spans="6:8" ht="12" hidden="1">
      <c r="F595" s="12">
        <v>45231</v>
      </c>
      <c r="G595" s="13">
        <v>738</v>
      </c>
      <c r="H595">
        <v>632</v>
      </c>
    </row>
    <row r="596" spans="6:8" ht="12" hidden="1">
      <c r="F596" s="12">
        <v>45261</v>
      </c>
      <c r="G596" s="13">
        <v>738</v>
      </c>
      <c r="H596">
        <v>632</v>
      </c>
    </row>
    <row r="597" spans="6:8" ht="12" hidden="1">
      <c r="F597" s="12">
        <v>45292</v>
      </c>
      <c r="G597" s="13">
        <v>738</v>
      </c>
      <c r="H597">
        <v>632</v>
      </c>
    </row>
    <row r="598" spans="6:8" ht="12" hidden="1">
      <c r="F598" s="12">
        <v>45323</v>
      </c>
      <c r="G598" s="13">
        <v>738</v>
      </c>
      <c r="H598">
        <v>632</v>
      </c>
    </row>
    <row r="599" spans="6:8" ht="12" hidden="1">
      <c r="F599" s="12">
        <v>45352</v>
      </c>
      <c r="G599" s="13">
        <v>738</v>
      </c>
      <c r="H599">
        <v>632</v>
      </c>
    </row>
    <row r="600" spans="6:8" ht="12" hidden="1">
      <c r="F600" s="12">
        <v>45383</v>
      </c>
      <c r="G600" s="13">
        <v>738</v>
      </c>
      <c r="H600">
        <v>632</v>
      </c>
    </row>
    <row r="601" spans="6:8" ht="12" hidden="1">
      <c r="F601" s="12">
        <v>45413</v>
      </c>
      <c r="G601" s="13">
        <v>738</v>
      </c>
      <c r="H601">
        <v>632</v>
      </c>
    </row>
    <row r="602" spans="6:8" ht="12" hidden="1">
      <c r="F602" s="12">
        <v>45444</v>
      </c>
      <c r="G602" s="13">
        <v>738</v>
      </c>
      <c r="H602">
        <v>632</v>
      </c>
    </row>
    <row r="603" spans="6:8" ht="12" hidden="1">
      <c r="F603" s="12">
        <v>45474</v>
      </c>
      <c r="G603" s="13">
        <v>738</v>
      </c>
      <c r="H603">
        <v>632</v>
      </c>
    </row>
    <row r="604" spans="6:8" ht="12" hidden="1">
      <c r="F604" s="12">
        <v>45505</v>
      </c>
      <c r="G604" s="13">
        <v>738</v>
      </c>
      <c r="H604">
        <v>632</v>
      </c>
    </row>
    <row r="605" spans="6:8" ht="12" hidden="1">
      <c r="F605" s="12">
        <v>45536</v>
      </c>
      <c r="G605" s="13">
        <v>738</v>
      </c>
      <c r="H605">
        <v>632</v>
      </c>
    </row>
    <row r="606" spans="6:8" ht="12" hidden="1">
      <c r="F606" s="12">
        <v>45566</v>
      </c>
      <c r="G606" s="13">
        <v>738</v>
      </c>
      <c r="H606">
        <v>632</v>
      </c>
    </row>
    <row r="607" spans="6:8" ht="12" hidden="1">
      <c r="F607" s="12">
        <v>45597</v>
      </c>
      <c r="G607" s="13">
        <v>738</v>
      </c>
      <c r="H607">
        <v>632</v>
      </c>
    </row>
    <row r="608" spans="6:8" ht="12" hidden="1">
      <c r="F608" s="12">
        <v>45627</v>
      </c>
      <c r="G608" s="13">
        <v>738</v>
      </c>
      <c r="H608">
        <v>632</v>
      </c>
    </row>
    <row r="609" spans="6:8" ht="12" hidden="1">
      <c r="F609" s="12">
        <v>45658</v>
      </c>
      <c r="G609" s="13">
        <v>738</v>
      </c>
      <c r="H609">
        <v>632</v>
      </c>
    </row>
    <row r="610" spans="6:8" ht="12" hidden="1">
      <c r="F610" s="12">
        <v>45689</v>
      </c>
      <c r="G610" s="13">
        <v>738</v>
      </c>
      <c r="H610">
        <v>632</v>
      </c>
    </row>
    <row r="611" spans="6:8" ht="12" hidden="1">
      <c r="F611" s="12">
        <v>45717</v>
      </c>
      <c r="G611" s="13">
        <v>738</v>
      </c>
      <c r="H611">
        <v>632</v>
      </c>
    </row>
    <row r="612" spans="6:8" ht="12" hidden="1">
      <c r="F612" s="12">
        <v>45748</v>
      </c>
      <c r="G612" s="13">
        <v>738</v>
      </c>
      <c r="H612">
        <v>632</v>
      </c>
    </row>
    <row r="613" spans="6:8" ht="12" hidden="1">
      <c r="F613" s="12">
        <v>45778</v>
      </c>
      <c r="G613" s="13">
        <v>738</v>
      </c>
      <c r="H613">
        <v>632</v>
      </c>
    </row>
    <row r="614" spans="6:8" ht="12" hidden="1">
      <c r="F614" s="12">
        <v>45809</v>
      </c>
      <c r="G614" s="13">
        <v>738</v>
      </c>
      <c r="H614">
        <v>632</v>
      </c>
    </row>
    <row r="615" spans="6:8" ht="12" hidden="1">
      <c r="F615" s="12">
        <v>45839</v>
      </c>
      <c r="G615" s="13">
        <v>738</v>
      </c>
      <c r="H615">
        <v>632</v>
      </c>
    </row>
    <row r="616" spans="6:8" ht="12" hidden="1">
      <c r="F616" s="12">
        <v>45870</v>
      </c>
      <c r="G616" s="13">
        <v>738</v>
      </c>
      <c r="H616">
        <v>632</v>
      </c>
    </row>
    <row r="617" spans="6:8" ht="12" hidden="1">
      <c r="F617" s="12">
        <v>45901</v>
      </c>
      <c r="G617" s="13">
        <v>738</v>
      </c>
      <c r="H617">
        <v>632</v>
      </c>
    </row>
    <row r="618" spans="6:8" ht="12" hidden="1">
      <c r="F618" s="12">
        <v>45931</v>
      </c>
      <c r="G618" s="13">
        <v>738</v>
      </c>
      <c r="H618">
        <v>632</v>
      </c>
    </row>
    <row r="619" spans="6:8" ht="12" hidden="1">
      <c r="F619" s="12">
        <v>45962</v>
      </c>
      <c r="G619" s="13">
        <v>738</v>
      </c>
      <c r="H619">
        <v>632</v>
      </c>
    </row>
    <row r="620" spans="6:8" ht="12" hidden="1">
      <c r="F620" s="12">
        <v>45992</v>
      </c>
      <c r="G620" s="13">
        <v>738</v>
      </c>
      <c r="H620">
        <v>632</v>
      </c>
    </row>
  </sheetData>
  <sheetProtection password="CC6C" sheet="1"/>
  <protectedRanges>
    <protectedRange sqref="C9:C14" name="Range2"/>
    <protectedRange sqref="C5:C7" name="Range1"/>
  </protectedRanges>
  <mergeCells count="13">
    <mergeCell ref="A13:A16"/>
    <mergeCell ref="A17:A20"/>
    <mergeCell ref="A29:C29"/>
    <mergeCell ref="A30:C30"/>
    <mergeCell ref="A28:C28"/>
    <mergeCell ref="A21:A24"/>
    <mergeCell ref="A4:B4"/>
    <mergeCell ref="A5:A8"/>
    <mergeCell ref="A9:A12"/>
    <mergeCell ref="L1:O1"/>
    <mergeCell ref="A1:C1"/>
    <mergeCell ref="A2:C2"/>
    <mergeCell ref="A3:C3"/>
  </mergeCells>
  <dataValidations count="5">
    <dataValidation type="list" allowBlank="1" showInputMessage="1" showErrorMessage="1" prompt="select any one" sqref="C17">
      <formula1>$B$188:$B190</formula1>
    </dataValidation>
    <dataValidation type="date" operator="greaterThan" allowBlank="1" showInputMessage="1" showErrorMessage="1" error="valid date &gt;01/10/2017" sqref="C7">
      <formula1>43039</formula1>
    </dataValidation>
    <dataValidation type="date" operator="greaterThan" allowBlank="1" showInputMessage="1" showErrorMessage="1" sqref="C6">
      <formula1>29221</formula1>
    </dataValidation>
    <dataValidation type="date" operator="greaterThanOrEqual" allowBlank="1" showInputMessage="1" showErrorMessage="1" error="On or after Date of relieving" sqref="C9">
      <formula1>$C$7</formula1>
    </dataValidation>
    <dataValidation type="date" operator="greaterThanOrEqual" allowBlank="1" showInputMessage="1" showErrorMessage="1" sqref="C5">
      <formula1>21916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ARUMUGAM. D</dc:creator>
  <cp:keywords/>
  <dc:description/>
  <cp:lastModifiedBy>Arumugam</cp:lastModifiedBy>
  <cp:lastPrinted>2022-06-09T09:48:04Z</cp:lastPrinted>
  <dcterms:created xsi:type="dcterms:W3CDTF">2010-06-08T05:43:48Z</dcterms:created>
  <dcterms:modified xsi:type="dcterms:W3CDTF">2023-08-05T05:37:59Z</dcterms:modified>
  <cp:category/>
  <cp:version/>
  <cp:contentType/>
  <cp:contentStatus/>
</cp:coreProperties>
</file>