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W110" i="1" l="1"/>
  <c r="W109" i="1"/>
  <c r="W108" i="1"/>
  <c r="W107" i="1"/>
  <c r="W106" i="1"/>
  <c r="W105" i="1"/>
  <c r="W104" i="1"/>
  <c r="W111" i="1"/>
  <c r="W103" i="1"/>
  <c r="E12" i="1" l="1"/>
  <c r="N105" i="1"/>
  <c r="F13" i="1" s="1"/>
  <c r="N107" i="1" l="1"/>
  <c r="C13" i="1" s="1"/>
  <c r="E13" i="1" l="1"/>
  <c r="E15" i="1" s="1"/>
</calcChain>
</file>

<file path=xl/sharedStrings.xml><?xml version="1.0" encoding="utf-8"?>
<sst xmlns="http://schemas.openxmlformats.org/spreadsheetml/2006/main" count="23" uniqueCount="21">
  <si>
    <t>DATE OF RETIREMENT (DD/MM/YYYY)</t>
  </si>
  <si>
    <t>BASIC PENSION AFTER COMMUTATION</t>
  </si>
  <si>
    <t>BASIC PENSION BEFORE COMMUTATION</t>
  </si>
  <si>
    <t>Refer your PPO</t>
  </si>
  <si>
    <t xml:space="preserve">PENSION FOR THE MONTH OF </t>
  </si>
  <si>
    <t>Select the month from the list</t>
  </si>
  <si>
    <t>On super annuation/otherwise</t>
  </si>
  <si>
    <t>Basic Pension</t>
  </si>
  <si>
    <t>Dearness Relief</t>
  </si>
  <si>
    <t>Total Pension</t>
  </si>
  <si>
    <t>BP</t>
  </si>
  <si>
    <t>DA</t>
  </si>
  <si>
    <t>EX EG</t>
  </si>
  <si>
    <t>Cadre</t>
  </si>
  <si>
    <t>Row</t>
  </si>
  <si>
    <t>KARUR VYSYA BANK RETIREES' ASSOCIATION</t>
  </si>
  <si>
    <t>CHENNAI</t>
  </si>
  <si>
    <t>Enter Your data in the yellow coloured fields</t>
  </si>
  <si>
    <t>Pension from the month of February 2024 onwards can be calculated</t>
  </si>
  <si>
    <t>For any clarifications contact D.ARUMUGAM 9003097746</t>
  </si>
  <si>
    <t>Dearness relief updated upto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</si>
</sst>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d\-mmm\-yy;@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Protection="1">
      <protection hidden="1"/>
    </xf>
    <xf numFmtId="0" fontId="1" fillId="0" borderId="1" xfId="0" applyFont="1" applyBorder="1" applyProtection="1">
      <protection hidden="1"/>
    </xf>
    <xf numFmtId="14" fontId="3" fillId="0" borderId="1" xfId="0" applyNumberFormat="1" applyFont="1" applyFill="1" applyBorder="1"/>
    <xf numFmtId="0" fontId="3" fillId="0" borderId="1" xfId="0" applyFont="1" applyFill="1" applyBorder="1"/>
    <xf numFmtId="1" fontId="1" fillId="0" borderId="1" xfId="0" applyNumberFormat="1" applyFont="1" applyBorder="1" applyProtection="1">
      <protection hidden="1"/>
    </xf>
    <xf numFmtId="17" fontId="1" fillId="0" borderId="0" xfId="0" applyNumberFormat="1" applyFont="1"/>
    <xf numFmtId="0" fontId="1" fillId="0" borderId="1" xfId="0" applyFont="1" applyBorder="1" applyAlignment="1" applyProtection="1">
      <alignment horizontal="center"/>
      <protection hidden="1"/>
    </xf>
    <xf numFmtId="17" fontId="1" fillId="0" borderId="1" xfId="0" applyNumberFormat="1" applyFont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right" vertical="center"/>
      <protection hidden="1"/>
    </xf>
    <xf numFmtId="1" fontId="1" fillId="0" borderId="1" xfId="0" applyNumberFormat="1" applyFont="1" applyBorder="1"/>
    <xf numFmtId="1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7" fontId="3" fillId="0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87"/>
  <sheetViews>
    <sheetView tabSelected="1" workbookViewId="0">
      <selection activeCell="A16" sqref="A16:XFD1048576"/>
    </sheetView>
  </sheetViews>
  <sheetFormatPr defaultColWidth="0" defaultRowHeight="15.5" zeroHeight="1" x14ac:dyDescent="0.35"/>
  <cols>
    <col min="1" max="1" width="44.7265625" style="1" bestFit="1" customWidth="1"/>
    <col min="2" max="2" width="1.90625" style="1" customWidth="1"/>
    <col min="3" max="3" width="2.1796875" style="1" bestFit="1" customWidth="1"/>
    <col min="4" max="4" width="4.26953125" style="1" customWidth="1"/>
    <col min="5" max="5" width="11.90625" style="1" bestFit="1" customWidth="1"/>
    <col min="6" max="6" width="30.90625" style="1" bestFit="1" customWidth="1"/>
    <col min="7" max="12" width="8.7265625" style="1" hidden="1"/>
    <col min="13" max="13" width="8.08984375" style="1" hidden="1" customWidth="1"/>
    <col min="14" max="14" width="9.26953125" style="1" hidden="1" customWidth="1"/>
    <col min="15" max="18" width="8.08984375" style="1" hidden="1" customWidth="1"/>
    <col min="19" max="20" width="6.90625" style="1" hidden="1" customWidth="1"/>
    <col min="21" max="21" width="5.81640625" style="1" hidden="1" customWidth="1"/>
    <col min="22" max="22" width="10.90625" style="1" hidden="1" customWidth="1"/>
    <col min="23" max="23" width="8.08984375" style="1" hidden="1" customWidth="1"/>
    <col min="24" max="16383" width="8.7265625" style="1" hidden="1"/>
    <col min="16384" max="16384" width="0.26953125" style="1" hidden="1"/>
  </cols>
  <sheetData>
    <row r="1" spans="1:6" x14ac:dyDescent="0.35">
      <c r="A1" s="19" t="s">
        <v>15</v>
      </c>
      <c r="B1" s="20"/>
      <c r="C1" s="20"/>
      <c r="D1" s="20"/>
      <c r="E1" s="20"/>
      <c r="F1" s="21"/>
    </row>
    <row r="2" spans="1:6" x14ac:dyDescent="0.35">
      <c r="A2" s="16" t="s">
        <v>16</v>
      </c>
      <c r="B2" s="17"/>
      <c r="C2" s="17"/>
      <c r="D2" s="17"/>
      <c r="E2" s="17"/>
      <c r="F2" s="18"/>
    </row>
    <row r="3" spans="1:6" x14ac:dyDescent="0.35">
      <c r="A3" s="16" t="s">
        <v>17</v>
      </c>
      <c r="B3" s="17"/>
      <c r="C3" s="17"/>
      <c r="D3" s="17"/>
      <c r="E3" s="17"/>
      <c r="F3" s="18"/>
    </row>
    <row r="4" spans="1:6" x14ac:dyDescent="0.35">
      <c r="A4" s="16" t="s">
        <v>18</v>
      </c>
      <c r="B4" s="17"/>
      <c r="C4" s="17"/>
      <c r="D4" s="17"/>
      <c r="E4" s="17"/>
      <c r="F4" s="18"/>
    </row>
    <row r="5" spans="1:6" x14ac:dyDescent="0.35">
      <c r="A5" s="16" t="s">
        <v>20</v>
      </c>
      <c r="B5" s="17"/>
      <c r="C5" s="17"/>
      <c r="D5" s="17"/>
      <c r="E5" s="17"/>
      <c r="F5" s="18"/>
    </row>
    <row r="6" spans="1:6" x14ac:dyDescent="0.35">
      <c r="A6" s="16" t="s">
        <v>19</v>
      </c>
      <c r="B6" s="17"/>
      <c r="C6" s="17"/>
      <c r="D6" s="17"/>
      <c r="E6" s="17"/>
      <c r="F6" s="18"/>
    </row>
    <row r="7" spans="1:6" x14ac:dyDescent="0.35">
      <c r="A7" s="2" t="s">
        <v>0</v>
      </c>
      <c r="B7" s="5"/>
      <c r="C7" s="2"/>
      <c r="D7" s="2"/>
      <c r="E7" s="13">
        <v>44681</v>
      </c>
      <c r="F7" s="2" t="s">
        <v>6</v>
      </c>
    </row>
    <row r="8" spans="1:6" x14ac:dyDescent="0.35">
      <c r="A8" s="2" t="s">
        <v>2</v>
      </c>
      <c r="B8" s="6"/>
      <c r="C8" s="2"/>
      <c r="D8" s="2"/>
      <c r="E8" s="14">
        <v>34518</v>
      </c>
      <c r="F8" s="2" t="s">
        <v>3</v>
      </c>
    </row>
    <row r="9" spans="1:6" x14ac:dyDescent="0.35">
      <c r="A9" s="2" t="s">
        <v>1</v>
      </c>
      <c r="B9" s="6"/>
      <c r="C9" s="2"/>
      <c r="D9" s="2"/>
      <c r="E9" s="14">
        <v>23012</v>
      </c>
      <c r="F9" s="2" t="s">
        <v>3</v>
      </c>
    </row>
    <row r="10" spans="1:6" x14ac:dyDescent="0.35">
      <c r="A10" s="2" t="s">
        <v>4</v>
      </c>
      <c r="B10" s="6"/>
      <c r="C10" s="2"/>
      <c r="D10" s="2"/>
      <c r="E10" s="15">
        <v>46054</v>
      </c>
      <c r="F10" s="2" t="s">
        <v>5</v>
      </c>
    </row>
    <row r="11" spans="1:6" x14ac:dyDescent="0.35">
      <c r="A11" s="2"/>
      <c r="B11" s="2"/>
      <c r="C11" s="2"/>
      <c r="D11" s="2"/>
      <c r="E11" s="2"/>
      <c r="F11" s="2"/>
    </row>
    <row r="12" spans="1:6" x14ac:dyDescent="0.35">
      <c r="A12" s="2" t="s">
        <v>7</v>
      </c>
      <c r="B12" s="2"/>
      <c r="C12" s="2"/>
      <c r="D12" s="2"/>
      <c r="E12" s="2">
        <f>IF(E9=0,E8,E9)</f>
        <v>23012</v>
      </c>
      <c r="F12" s="2"/>
    </row>
    <row r="13" spans="1:6" x14ac:dyDescent="0.35">
      <c r="A13" s="2" t="s">
        <v>8</v>
      </c>
      <c r="B13" s="2"/>
      <c r="C13" s="2">
        <f>N107</f>
        <v>0</v>
      </c>
      <c r="D13" s="2"/>
      <c r="E13" s="12">
        <f>E8*(F13/100)+C13</f>
        <v>20393.234400000001</v>
      </c>
      <c r="F13" s="2">
        <f>VLOOKUP(N105,$V$104:$W$111,2,0)</f>
        <v>59.08</v>
      </c>
    </row>
    <row r="14" spans="1:6" x14ac:dyDescent="0.35">
      <c r="A14" s="2"/>
      <c r="B14" s="2"/>
      <c r="C14" s="2"/>
      <c r="D14" s="2"/>
      <c r="E14" s="2"/>
      <c r="F14" s="2"/>
    </row>
    <row r="15" spans="1:6" x14ac:dyDescent="0.35">
      <c r="A15" s="2" t="s">
        <v>9</v>
      </c>
      <c r="B15" s="2"/>
      <c r="C15" s="2"/>
      <c r="D15" s="2"/>
      <c r="E15" s="12">
        <f>E12+E13</f>
        <v>43405.234400000001</v>
      </c>
      <c r="F15" s="2"/>
    </row>
    <row r="16" spans="1:6" hidden="1" x14ac:dyDescent="0.35"/>
    <row r="17" hidden="1" x14ac:dyDescent="0.35"/>
    <row r="18" hidden="1" x14ac:dyDescent="0.35"/>
    <row r="19" hidden="1" x14ac:dyDescent="0.35"/>
    <row r="20" hidden="1" x14ac:dyDescent="0.35"/>
    <row r="21" hidden="1" x14ac:dyDescent="0.35"/>
    <row r="22" hidden="1" x14ac:dyDescent="0.35"/>
    <row r="23" hidden="1" x14ac:dyDescent="0.35"/>
    <row r="24" hidden="1" x14ac:dyDescent="0.35"/>
    <row r="25" hidden="1" x14ac:dyDescent="0.35"/>
    <row r="26" hidden="1" x14ac:dyDescent="0.35"/>
    <row r="27" hidden="1" x14ac:dyDescent="0.35"/>
    <row r="28" hidden="1" x14ac:dyDescent="0.35"/>
    <row r="29" hidden="1" x14ac:dyDescent="0.35"/>
    <row r="30" hidden="1" x14ac:dyDescent="0.35"/>
    <row r="31" hidden="1" x14ac:dyDescent="0.35"/>
    <row r="32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spans="22:23" hidden="1" x14ac:dyDescent="0.35"/>
    <row r="82" spans="22:23" hidden="1" x14ac:dyDescent="0.35"/>
    <row r="83" spans="22:23" hidden="1" x14ac:dyDescent="0.35"/>
    <row r="84" spans="22:23" hidden="1" x14ac:dyDescent="0.35"/>
    <row r="85" spans="22:23" hidden="1" x14ac:dyDescent="0.35"/>
    <row r="86" spans="22:23" hidden="1" x14ac:dyDescent="0.35"/>
    <row r="87" spans="22:23" hidden="1" x14ac:dyDescent="0.35"/>
    <row r="88" spans="22:23" hidden="1" x14ac:dyDescent="0.35"/>
    <row r="89" spans="22:23" hidden="1" x14ac:dyDescent="0.35"/>
    <row r="90" spans="22:23" hidden="1" x14ac:dyDescent="0.35"/>
    <row r="91" spans="22:23" hidden="1" x14ac:dyDescent="0.35"/>
    <row r="92" spans="22:23" hidden="1" x14ac:dyDescent="0.35"/>
    <row r="93" spans="22:23" hidden="1" x14ac:dyDescent="0.35"/>
    <row r="94" spans="22:23" hidden="1" x14ac:dyDescent="0.35">
      <c r="V94" s="3">
        <v>31413</v>
      </c>
      <c r="W94" s="4">
        <v>5</v>
      </c>
    </row>
    <row r="95" spans="22:23" hidden="1" x14ac:dyDescent="0.35">
      <c r="V95" s="3">
        <v>33909</v>
      </c>
      <c r="W95" s="4">
        <v>6</v>
      </c>
    </row>
    <row r="96" spans="22:23" hidden="1" x14ac:dyDescent="0.35">
      <c r="V96" s="3">
        <v>35886</v>
      </c>
      <c r="W96" s="4">
        <v>7</v>
      </c>
    </row>
    <row r="97" spans="13:24" hidden="1" x14ac:dyDescent="0.35">
      <c r="V97" s="3">
        <v>37561</v>
      </c>
      <c r="W97" s="4">
        <v>8</v>
      </c>
    </row>
    <row r="98" spans="13:24" hidden="1" x14ac:dyDescent="0.35">
      <c r="V98" s="3">
        <v>39387</v>
      </c>
      <c r="W98" s="4">
        <v>9</v>
      </c>
    </row>
    <row r="99" spans="13:24" hidden="1" x14ac:dyDescent="0.35">
      <c r="V99" s="3">
        <v>41214</v>
      </c>
      <c r="W99" s="4">
        <v>10</v>
      </c>
    </row>
    <row r="100" spans="13:24" hidden="1" x14ac:dyDescent="0.35">
      <c r="V100" s="3">
        <v>43040</v>
      </c>
      <c r="W100" s="4">
        <v>11</v>
      </c>
    </row>
    <row r="101" spans="13:24" hidden="1" x14ac:dyDescent="0.35">
      <c r="V101" s="3">
        <v>44866</v>
      </c>
      <c r="W101" s="4">
        <v>12</v>
      </c>
    </row>
    <row r="102" spans="13:24" hidden="1" x14ac:dyDescent="0.35"/>
    <row r="103" spans="13:24" hidden="1" x14ac:dyDescent="0.35">
      <c r="V103" s="9" t="s">
        <v>10</v>
      </c>
      <c r="W103" s="10">
        <f>E10</f>
        <v>46054</v>
      </c>
      <c r="X103" s="10"/>
    </row>
    <row r="104" spans="13:24" hidden="1" x14ac:dyDescent="0.35">
      <c r="V104" s="9">
        <v>5</v>
      </c>
      <c r="W104" s="1">
        <f>VLOOKUP($E$10,$M$121:$U$187,2,0)</f>
        <v>1528.94</v>
      </c>
      <c r="X104" s="11"/>
    </row>
    <row r="105" spans="13:24" hidden="1" x14ac:dyDescent="0.35">
      <c r="M105" s="4" t="s">
        <v>10</v>
      </c>
      <c r="N105" s="1">
        <f>IF($E$7&gt;=$V$101,12,IF($E$7&gt;=$V$100,11,IF($E$7&gt;=$V$99,10,IF($E$7&gt;=$V$98,9,IF($E$7&gt;=$V$97,8,IF($E$7&gt;=$V$96,7,IF($E$7&gt;=$V$95,6,IF($E$7&gt;=$V$94,5,0))))))))</f>
        <v>11</v>
      </c>
      <c r="T105" s="7">
        <v>800</v>
      </c>
      <c r="V105" s="9">
        <v>6</v>
      </c>
      <c r="W105" s="1">
        <f>VLOOKUP($E$10,$M$121:$U$187,3,0)</f>
        <v>750.75</v>
      </c>
      <c r="X105" s="11"/>
    </row>
    <row r="106" spans="13:24" hidden="1" x14ac:dyDescent="0.35">
      <c r="M106" s="4" t="s">
        <v>11</v>
      </c>
      <c r="T106" s="7">
        <v>450</v>
      </c>
      <c r="V106" s="9">
        <v>7</v>
      </c>
      <c r="W106" s="1">
        <f>VLOOKUP($E$10,$M$121:$U$187,4,0)</f>
        <v>482.64</v>
      </c>
      <c r="X106" s="11"/>
    </row>
    <row r="107" spans="13:24" hidden="1" x14ac:dyDescent="0.35">
      <c r="M107" s="4" t="s">
        <v>12</v>
      </c>
      <c r="N107" s="1">
        <f>IF($N$105=5,IF($E$8&lt;1251,800,450),IF($N$105=6,IF($E$8&lt;2401,800,450),IF($N$105=7, IF($E$8&lt;3551,800,450),0)))</f>
        <v>0</v>
      </c>
      <c r="V107" s="9">
        <v>8</v>
      </c>
      <c r="W107" s="1">
        <f>VLOOKUP($E$10,$M$121:$U$187,5,0)</f>
        <v>334.8</v>
      </c>
      <c r="X107" s="11"/>
    </row>
    <row r="108" spans="13:24" hidden="1" x14ac:dyDescent="0.35">
      <c r="M108" s="4" t="s">
        <v>13</v>
      </c>
      <c r="V108" s="9">
        <v>9</v>
      </c>
      <c r="W108" s="1">
        <f>VLOOKUP($E$10,$M$121:$U$187,6,0)</f>
        <v>258.45</v>
      </c>
      <c r="X108" s="11"/>
    </row>
    <row r="109" spans="13:24" hidden="1" x14ac:dyDescent="0.35">
      <c r="M109" s="4" t="s">
        <v>14</v>
      </c>
      <c r="V109" s="9">
        <v>10</v>
      </c>
      <c r="W109" s="1">
        <f>VLOOKUP($E$10,$M$121:$U$187,7,0)</f>
        <v>132.19999999999999</v>
      </c>
      <c r="X109" s="11"/>
    </row>
    <row r="110" spans="13:24" hidden="1" x14ac:dyDescent="0.35">
      <c r="V110" s="9">
        <v>11</v>
      </c>
      <c r="W110" s="1">
        <f>VLOOKUP($E$10,$M$121:$U$187,8,0)</f>
        <v>59.08</v>
      </c>
      <c r="X110" s="11"/>
    </row>
    <row r="111" spans="13:24" hidden="1" x14ac:dyDescent="0.35">
      <c r="V111" s="9">
        <v>12</v>
      </c>
      <c r="W111" s="1">
        <f>VLOOKUP($E$10,$M$121:$U$187,9,0)</f>
        <v>25</v>
      </c>
      <c r="X111" s="11"/>
    </row>
    <row r="112" spans="13:24" hidden="1" x14ac:dyDescent="0.35"/>
    <row r="113" spans="13:21" hidden="1" x14ac:dyDescent="0.35"/>
    <row r="114" spans="13:21" hidden="1" x14ac:dyDescent="0.35"/>
    <row r="115" spans="13:21" hidden="1" x14ac:dyDescent="0.35"/>
    <row r="116" spans="13:21" hidden="1" x14ac:dyDescent="0.35"/>
    <row r="117" spans="13:21" hidden="1" x14ac:dyDescent="0.35"/>
    <row r="118" spans="13:21" hidden="1" x14ac:dyDescent="0.35"/>
    <row r="119" spans="13:21" hidden="1" x14ac:dyDescent="0.35"/>
    <row r="120" spans="13:21" hidden="1" x14ac:dyDescent="0.35">
      <c r="N120" s="1">
        <v>5</v>
      </c>
      <c r="O120" s="1">
        <v>6</v>
      </c>
      <c r="P120" s="1">
        <v>7</v>
      </c>
      <c r="Q120" s="1">
        <v>8</v>
      </c>
      <c r="R120" s="1">
        <v>9</v>
      </c>
      <c r="S120" s="1">
        <v>10</v>
      </c>
      <c r="T120" s="1">
        <v>11</v>
      </c>
      <c r="U120" s="1">
        <v>12</v>
      </c>
    </row>
    <row r="121" spans="13:21" hidden="1" x14ac:dyDescent="0.35">
      <c r="M121" s="8">
        <v>44652</v>
      </c>
    </row>
    <row r="122" spans="13:21" hidden="1" x14ac:dyDescent="0.35">
      <c r="M122" s="8">
        <v>44682</v>
      </c>
    </row>
    <row r="123" spans="13:21" hidden="1" x14ac:dyDescent="0.35">
      <c r="M123" s="8">
        <v>44713</v>
      </c>
    </row>
    <row r="124" spans="13:21" hidden="1" x14ac:dyDescent="0.35">
      <c r="M124" s="8">
        <v>44743</v>
      </c>
    </row>
    <row r="125" spans="13:21" hidden="1" x14ac:dyDescent="0.35">
      <c r="M125" s="8">
        <v>44774</v>
      </c>
    </row>
    <row r="126" spans="13:21" hidden="1" x14ac:dyDescent="0.35">
      <c r="M126" s="8">
        <v>44805</v>
      </c>
    </row>
    <row r="127" spans="13:21" hidden="1" x14ac:dyDescent="0.35">
      <c r="M127" s="8">
        <v>44835</v>
      </c>
    </row>
    <row r="128" spans="13:21" hidden="1" x14ac:dyDescent="0.35">
      <c r="M128" s="8">
        <v>44866</v>
      </c>
      <c r="U128">
        <v>7.44</v>
      </c>
    </row>
    <row r="129" spans="13:21" hidden="1" x14ac:dyDescent="0.35">
      <c r="M129" s="8">
        <v>44896</v>
      </c>
      <c r="U129">
        <v>7.44</v>
      </c>
    </row>
    <row r="130" spans="13:21" hidden="1" x14ac:dyDescent="0.35">
      <c r="M130" s="8">
        <v>44927</v>
      </c>
      <c r="U130">
        <v>7.44</v>
      </c>
    </row>
    <row r="131" spans="13:21" hidden="1" x14ac:dyDescent="0.35">
      <c r="M131" s="8">
        <v>44958</v>
      </c>
      <c r="U131">
        <v>9.4</v>
      </c>
    </row>
    <row r="132" spans="13:21" hidden="1" x14ac:dyDescent="0.35">
      <c r="M132" s="8">
        <v>44986</v>
      </c>
      <c r="U132">
        <v>9.4</v>
      </c>
    </row>
    <row r="133" spans="13:21" hidden="1" x14ac:dyDescent="0.35">
      <c r="M133" s="8">
        <v>45017</v>
      </c>
      <c r="U133">
        <v>9.4</v>
      </c>
    </row>
    <row r="134" spans="13:21" hidden="1" x14ac:dyDescent="0.35">
      <c r="M134" s="8">
        <v>45047</v>
      </c>
      <c r="U134">
        <v>9.4</v>
      </c>
    </row>
    <row r="135" spans="13:21" hidden="1" x14ac:dyDescent="0.35">
      <c r="M135" s="8">
        <v>45078</v>
      </c>
      <c r="U135">
        <v>9.4</v>
      </c>
    </row>
    <row r="136" spans="13:21" hidden="1" x14ac:dyDescent="0.35">
      <c r="M136" s="8">
        <v>45108</v>
      </c>
      <c r="U136">
        <v>9.4</v>
      </c>
    </row>
    <row r="137" spans="13:21" hidden="1" x14ac:dyDescent="0.35">
      <c r="M137" s="8">
        <v>45139</v>
      </c>
      <c r="U137">
        <v>12.07</v>
      </c>
    </row>
    <row r="138" spans="13:21" hidden="1" x14ac:dyDescent="0.35">
      <c r="M138" s="8">
        <v>45170</v>
      </c>
      <c r="U138">
        <v>12.07</v>
      </c>
    </row>
    <row r="139" spans="13:21" hidden="1" x14ac:dyDescent="0.35">
      <c r="M139" s="8">
        <v>45200</v>
      </c>
      <c r="U139">
        <v>12.07</v>
      </c>
    </row>
    <row r="140" spans="13:21" hidden="1" x14ac:dyDescent="0.35">
      <c r="M140" s="8">
        <v>45231</v>
      </c>
      <c r="U140">
        <v>12.07</v>
      </c>
    </row>
    <row r="141" spans="13:21" hidden="1" x14ac:dyDescent="0.35">
      <c r="M141" s="8">
        <v>45261</v>
      </c>
      <c r="U141">
        <v>12.07</v>
      </c>
    </row>
    <row r="142" spans="13:21" hidden="1" x14ac:dyDescent="0.35">
      <c r="M142" s="8">
        <v>45292</v>
      </c>
      <c r="U142">
        <v>12.07</v>
      </c>
    </row>
    <row r="143" spans="13:21" hidden="1" x14ac:dyDescent="0.35">
      <c r="M143" s="8">
        <v>45323</v>
      </c>
      <c r="N143" s="1">
        <v>1427.77</v>
      </c>
      <c r="O143" s="1">
        <v>697.9</v>
      </c>
      <c r="P143" s="1">
        <v>446.4</v>
      </c>
      <c r="Q143" s="1">
        <v>307.62</v>
      </c>
      <c r="R143" s="1">
        <v>235.8</v>
      </c>
      <c r="S143" s="1">
        <v>117.1</v>
      </c>
      <c r="T143" s="1">
        <v>48.51</v>
      </c>
      <c r="U143">
        <v>15.73</v>
      </c>
    </row>
    <row r="144" spans="13:21" hidden="1" x14ac:dyDescent="0.35">
      <c r="M144" s="8">
        <v>45352</v>
      </c>
      <c r="N144" s="1">
        <v>1427.77</v>
      </c>
      <c r="O144" s="1">
        <v>697.9</v>
      </c>
      <c r="P144" s="1">
        <v>446.4</v>
      </c>
      <c r="Q144" s="1">
        <v>307.62</v>
      </c>
      <c r="R144" s="1">
        <v>235.8</v>
      </c>
      <c r="S144" s="1">
        <v>117.1</v>
      </c>
      <c r="T144" s="1">
        <v>48.51</v>
      </c>
      <c r="U144">
        <v>15.73</v>
      </c>
    </row>
    <row r="145" spans="13:21" hidden="1" x14ac:dyDescent="0.35">
      <c r="M145" s="8">
        <v>45383</v>
      </c>
      <c r="N145" s="1">
        <v>1427.77</v>
      </c>
      <c r="O145" s="1">
        <v>697.9</v>
      </c>
      <c r="P145" s="1">
        <v>446.4</v>
      </c>
      <c r="Q145" s="1">
        <v>307.62</v>
      </c>
      <c r="R145" s="1">
        <v>235.8</v>
      </c>
      <c r="S145" s="1">
        <v>117.1</v>
      </c>
      <c r="T145" s="1">
        <v>48.51</v>
      </c>
      <c r="U145">
        <v>15.73</v>
      </c>
    </row>
    <row r="146" spans="13:21" hidden="1" x14ac:dyDescent="0.35">
      <c r="M146" s="8">
        <v>45413</v>
      </c>
      <c r="N146" s="1">
        <v>1427.77</v>
      </c>
      <c r="O146" s="1">
        <v>697.9</v>
      </c>
      <c r="P146" s="1">
        <v>446.4</v>
      </c>
      <c r="Q146" s="1">
        <v>307.62</v>
      </c>
      <c r="R146" s="1">
        <v>235.8</v>
      </c>
      <c r="S146" s="1">
        <v>117.1</v>
      </c>
      <c r="T146" s="1">
        <v>48.51</v>
      </c>
      <c r="U146">
        <v>15.73</v>
      </c>
    </row>
    <row r="147" spans="13:21" hidden="1" x14ac:dyDescent="0.35">
      <c r="M147" s="8">
        <v>45444</v>
      </c>
      <c r="N147" s="1">
        <v>1427.77</v>
      </c>
      <c r="O147" s="1">
        <v>697.9</v>
      </c>
      <c r="P147" s="1">
        <v>446.4</v>
      </c>
      <c r="Q147" s="1">
        <v>307.62</v>
      </c>
      <c r="R147" s="1">
        <v>235.8</v>
      </c>
      <c r="S147" s="1">
        <v>117.1</v>
      </c>
      <c r="T147" s="1">
        <v>48.51</v>
      </c>
      <c r="U147">
        <v>15.73</v>
      </c>
    </row>
    <row r="148" spans="13:21" hidden="1" x14ac:dyDescent="0.35">
      <c r="M148" s="8">
        <v>45474</v>
      </c>
      <c r="N148" s="1">
        <v>1427.77</v>
      </c>
      <c r="O148" s="1">
        <v>697.9</v>
      </c>
      <c r="P148" s="1">
        <v>446.4</v>
      </c>
      <c r="Q148" s="1">
        <v>307.62</v>
      </c>
      <c r="R148" s="1">
        <v>235.8</v>
      </c>
      <c r="S148" s="1">
        <v>117.1</v>
      </c>
      <c r="T148" s="1">
        <v>48.51</v>
      </c>
      <c r="U148">
        <v>15.73</v>
      </c>
    </row>
    <row r="149" spans="13:21" hidden="1" x14ac:dyDescent="0.35">
      <c r="M149" s="8">
        <v>45505</v>
      </c>
      <c r="N149" s="1">
        <v>1443.18</v>
      </c>
      <c r="O149" s="1">
        <v>705.95</v>
      </c>
      <c r="P149" s="1">
        <v>451.92</v>
      </c>
      <c r="Q149" s="1">
        <v>311.76</v>
      </c>
      <c r="R149" s="1">
        <v>239.25</v>
      </c>
      <c r="S149" s="1">
        <v>119.4</v>
      </c>
      <c r="T149" s="1">
        <v>50.12</v>
      </c>
      <c r="U149">
        <v>17.2</v>
      </c>
    </row>
    <row r="150" spans="13:21" hidden="1" x14ac:dyDescent="0.35">
      <c r="M150" s="8">
        <v>45536</v>
      </c>
      <c r="N150" s="1">
        <v>1443.18</v>
      </c>
      <c r="O150" s="1">
        <v>705.95</v>
      </c>
      <c r="P150" s="1">
        <v>451.92</v>
      </c>
      <c r="Q150" s="1">
        <v>311.76</v>
      </c>
      <c r="R150" s="1">
        <v>239.25</v>
      </c>
      <c r="S150" s="1">
        <v>119.4</v>
      </c>
      <c r="T150" s="1">
        <v>50.12</v>
      </c>
      <c r="U150">
        <v>17.2</v>
      </c>
    </row>
    <row r="151" spans="13:21" hidden="1" x14ac:dyDescent="0.35">
      <c r="M151" s="8">
        <v>45566</v>
      </c>
      <c r="N151" s="1">
        <v>1443.18</v>
      </c>
      <c r="O151" s="1">
        <v>705.95</v>
      </c>
      <c r="P151" s="1">
        <v>451.92</v>
      </c>
      <c r="Q151" s="1">
        <v>311.76</v>
      </c>
      <c r="R151" s="1">
        <v>239.25</v>
      </c>
      <c r="S151" s="1">
        <v>119.4</v>
      </c>
      <c r="T151" s="1">
        <v>50.12</v>
      </c>
      <c r="U151">
        <v>17.2</v>
      </c>
    </row>
    <row r="152" spans="13:21" hidden="1" x14ac:dyDescent="0.35">
      <c r="M152" s="8">
        <v>45597</v>
      </c>
      <c r="N152" s="1">
        <v>1443.18</v>
      </c>
      <c r="O152" s="1">
        <v>705.95</v>
      </c>
      <c r="P152" s="1">
        <v>451.92</v>
      </c>
      <c r="Q152" s="1">
        <v>311.76</v>
      </c>
      <c r="R152" s="1">
        <v>239.25</v>
      </c>
      <c r="S152" s="1">
        <v>119.4</v>
      </c>
      <c r="T152" s="1">
        <v>50.12</v>
      </c>
      <c r="U152">
        <v>17.2</v>
      </c>
    </row>
    <row r="153" spans="13:21" hidden="1" x14ac:dyDescent="0.35">
      <c r="M153" s="8">
        <v>45627</v>
      </c>
      <c r="N153" s="1">
        <v>1443.18</v>
      </c>
      <c r="O153" s="1">
        <v>705.95</v>
      </c>
      <c r="P153" s="1">
        <v>451.92</v>
      </c>
      <c r="Q153" s="1">
        <v>311.76</v>
      </c>
      <c r="R153" s="1">
        <v>239.25</v>
      </c>
      <c r="S153" s="1">
        <v>119.4</v>
      </c>
      <c r="T153" s="1">
        <v>50.12</v>
      </c>
      <c r="U153">
        <v>17.2</v>
      </c>
    </row>
    <row r="154" spans="13:21" hidden="1" x14ac:dyDescent="0.35">
      <c r="M154" s="8">
        <v>45658</v>
      </c>
      <c r="N154" s="1">
        <v>1443.18</v>
      </c>
      <c r="O154" s="1">
        <v>705.95</v>
      </c>
      <c r="P154" s="1">
        <v>451.92</v>
      </c>
      <c r="Q154" s="1">
        <v>311.76</v>
      </c>
      <c r="R154" s="1">
        <v>239.25</v>
      </c>
      <c r="S154" s="1">
        <v>119.4</v>
      </c>
      <c r="T154" s="1">
        <v>50.12</v>
      </c>
      <c r="U154">
        <v>17.2</v>
      </c>
    </row>
    <row r="155" spans="13:21" hidden="1" x14ac:dyDescent="0.35">
      <c r="M155" s="8">
        <v>45689</v>
      </c>
      <c r="N155" s="1">
        <v>1487.4</v>
      </c>
      <c r="O155" s="1">
        <v>729.05</v>
      </c>
      <c r="P155" s="1">
        <v>467.76</v>
      </c>
      <c r="Q155" s="1">
        <v>323.64</v>
      </c>
      <c r="R155" s="1">
        <v>249.15</v>
      </c>
      <c r="S155" s="1">
        <v>126</v>
      </c>
      <c r="T155" s="1">
        <v>54.74</v>
      </c>
      <c r="U155">
        <v>21.2</v>
      </c>
    </row>
    <row r="156" spans="13:21" hidden="1" x14ac:dyDescent="0.35">
      <c r="M156" s="8">
        <v>45717</v>
      </c>
      <c r="N156" s="1">
        <v>1487.4</v>
      </c>
      <c r="O156" s="1">
        <v>729.05</v>
      </c>
      <c r="P156" s="1">
        <v>467.76</v>
      </c>
      <c r="Q156" s="1">
        <v>323.64</v>
      </c>
      <c r="R156" s="1">
        <v>249.15</v>
      </c>
      <c r="S156" s="1">
        <v>126</v>
      </c>
      <c r="T156" s="1">
        <v>54.74</v>
      </c>
      <c r="U156">
        <v>21.2</v>
      </c>
    </row>
    <row r="157" spans="13:21" hidden="1" x14ac:dyDescent="0.35">
      <c r="M157" s="8">
        <v>45748</v>
      </c>
      <c r="N157" s="1">
        <v>1487.4</v>
      </c>
      <c r="O157" s="1">
        <v>729.05</v>
      </c>
      <c r="P157" s="1">
        <v>467.76</v>
      </c>
      <c r="Q157" s="1">
        <v>323.64</v>
      </c>
      <c r="R157" s="1">
        <v>249.15</v>
      </c>
      <c r="S157" s="1">
        <v>126</v>
      </c>
      <c r="T157" s="1">
        <v>54.74</v>
      </c>
      <c r="U157">
        <v>21.2</v>
      </c>
    </row>
    <row r="158" spans="13:21" hidden="1" x14ac:dyDescent="0.35">
      <c r="M158" s="8">
        <v>45778</v>
      </c>
      <c r="N158" s="1">
        <v>1487.4</v>
      </c>
      <c r="O158" s="1">
        <v>729.05</v>
      </c>
      <c r="P158" s="1">
        <v>467.76</v>
      </c>
      <c r="Q158" s="1">
        <v>323.64</v>
      </c>
      <c r="R158" s="1">
        <v>249.15</v>
      </c>
      <c r="S158" s="1">
        <v>126</v>
      </c>
      <c r="T158" s="1">
        <v>54.74</v>
      </c>
      <c r="U158">
        <v>21.2</v>
      </c>
    </row>
    <row r="159" spans="13:21" hidden="1" x14ac:dyDescent="0.35">
      <c r="M159" s="8">
        <v>45809</v>
      </c>
      <c r="N159" s="1">
        <v>1487.4</v>
      </c>
      <c r="O159" s="1">
        <v>729.05</v>
      </c>
      <c r="P159" s="1">
        <v>467.76</v>
      </c>
      <c r="Q159" s="1">
        <v>323.64</v>
      </c>
      <c r="R159" s="1">
        <v>249.15</v>
      </c>
      <c r="S159" s="1">
        <v>126</v>
      </c>
      <c r="T159" s="1">
        <v>54.74</v>
      </c>
      <c r="U159">
        <v>21.2</v>
      </c>
    </row>
    <row r="160" spans="13:21" hidden="1" x14ac:dyDescent="0.35">
      <c r="M160" s="8">
        <v>45839</v>
      </c>
      <c r="N160" s="1">
        <v>1487.4</v>
      </c>
      <c r="O160" s="1">
        <v>729.05</v>
      </c>
      <c r="P160" s="1">
        <v>467.76</v>
      </c>
      <c r="Q160" s="1">
        <v>323.64</v>
      </c>
      <c r="R160" s="1">
        <v>249.15</v>
      </c>
      <c r="S160" s="1">
        <v>126</v>
      </c>
      <c r="T160" s="1">
        <v>54.74</v>
      </c>
      <c r="U160">
        <v>21.13</v>
      </c>
    </row>
    <row r="161" spans="13:21" hidden="1" x14ac:dyDescent="0.35">
      <c r="M161" s="8">
        <v>45870</v>
      </c>
      <c r="N161" s="1">
        <v>1487.4</v>
      </c>
      <c r="O161" s="1">
        <v>729.05</v>
      </c>
      <c r="P161" s="1">
        <v>467.76</v>
      </c>
      <c r="Q161" s="1">
        <v>323.64</v>
      </c>
      <c r="R161" s="1">
        <v>249.15</v>
      </c>
      <c r="S161" s="1">
        <v>126</v>
      </c>
      <c r="T161" s="1">
        <v>54.74</v>
      </c>
      <c r="U161">
        <v>21.13</v>
      </c>
    </row>
    <row r="162" spans="13:21" hidden="1" x14ac:dyDescent="0.35">
      <c r="M162" s="8">
        <v>45901</v>
      </c>
      <c r="N162" s="1">
        <v>1487.4</v>
      </c>
      <c r="O162" s="1">
        <v>729.05</v>
      </c>
      <c r="P162" s="1">
        <v>467.76</v>
      </c>
      <c r="Q162" s="1">
        <v>323.64</v>
      </c>
      <c r="R162" s="1">
        <v>249.15</v>
      </c>
      <c r="S162" s="1">
        <v>126</v>
      </c>
      <c r="T162" s="1">
        <v>54.74</v>
      </c>
      <c r="U162">
        <v>21.13</v>
      </c>
    </row>
    <row r="163" spans="13:21" hidden="1" x14ac:dyDescent="0.35">
      <c r="M163" s="8">
        <v>45931</v>
      </c>
      <c r="N163" s="1">
        <v>1487.4</v>
      </c>
      <c r="O163" s="1">
        <v>729.05</v>
      </c>
      <c r="P163" s="1">
        <v>467.76</v>
      </c>
      <c r="Q163" s="1">
        <v>323.64</v>
      </c>
      <c r="R163" s="1">
        <v>249.15</v>
      </c>
      <c r="S163" s="1">
        <v>126</v>
      </c>
      <c r="T163" s="1">
        <v>54.74</v>
      </c>
      <c r="U163">
        <v>21.13</v>
      </c>
    </row>
    <row r="164" spans="13:21" hidden="1" x14ac:dyDescent="0.35">
      <c r="M164" s="8">
        <v>45962</v>
      </c>
      <c r="N164" s="1">
        <v>1487.4</v>
      </c>
      <c r="O164" s="1">
        <v>729.05</v>
      </c>
      <c r="P164" s="1">
        <v>467.76</v>
      </c>
      <c r="Q164" s="1">
        <v>323.64</v>
      </c>
      <c r="R164" s="1">
        <v>249.15</v>
      </c>
      <c r="S164" s="1">
        <v>126</v>
      </c>
      <c r="T164" s="1">
        <v>54.74</v>
      </c>
      <c r="U164">
        <v>21.13</v>
      </c>
    </row>
    <row r="165" spans="13:21" hidden="1" x14ac:dyDescent="0.35">
      <c r="M165" s="8">
        <v>45992</v>
      </c>
      <c r="N165" s="1">
        <v>1487.4</v>
      </c>
      <c r="O165" s="1">
        <v>729.05</v>
      </c>
      <c r="P165" s="1">
        <v>467.76</v>
      </c>
      <c r="Q165" s="1">
        <v>323.64</v>
      </c>
      <c r="R165" s="1">
        <v>249.15</v>
      </c>
      <c r="S165" s="1">
        <v>126</v>
      </c>
      <c r="T165" s="1">
        <v>54.74</v>
      </c>
      <c r="U165">
        <v>21.13</v>
      </c>
    </row>
    <row r="166" spans="13:21" hidden="1" x14ac:dyDescent="0.35">
      <c r="M166" s="8">
        <v>46023</v>
      </c>
      <c r="N166" s="1">
        <v>1487.4</v>
      </c>
      <c r="O166" s="1">
        <v>729.05</v>
      </c>
      <c r="P166" s="1">
        <v>467.76</v>
      </c>
      <c r="Q166" s="1">
        <v>323.64</v>
      </c>
      <c r="R166" s="1">
        <v>249.15</v>
      </c>
      <c r="S166" s="1">
        <v>126</v>
      </c>
      <c r="T166" s="1">
        <v>54.74</v>
      </c>
      <c r="U166">
        <v>21.13</v>
      </c>
    </row>
    <row r="167" spans="13:21" hidden="1" x14ac:dyDescent="0.35">
      <c r="M167" s="8">
        <v>46054</v>
      </c>
      <c r="N167" s="1">
        <v>1528.94</v>
      </c>
      <c r="O167" s="1">
        <v>750.75</v>
      </c>
      <c r="P167" s="1">
        <v>482.64</v>
      </c>
      <c r="Q167" s="1">
        <v>334.8</v>
      </c>
      <c r="R167" s="1">
        <v>258.45</v>
      </c>
      <c r="S167" s="1">
        <v>132.19999999999999</v>
      </c>
      <c r="T167" s="1">
        <v>59.08</v>
      </c>
      <c r="U167">
        <v>25</v>
      </c>
    </row>
    <row r="168" spans="13:21" hidden="1" x14ac:dyDescent="0.35">
      <c r="M168" s="8">
        <v>46082</v>
      </c>
      <c r="N168" s="1">
        <v>1528.94</v>
      </c>
      <c r="O168" s="1">
        <v>750.75</v>
      </c>
      <c r="P168" s="1">
        <v>482.64</v>
      </c>
      <c r="Q168" s="1">
        <v>334.8</v>
      </c>
      <c r="R168" s="1">
        <v>258.45</v>
      </c>
      <c r="S168" s="1">
        <v>132.19999999999999</v>
      </c>
      <c r="T168" s="1">
        <v>59.08</v>
      </c>
      <c r="U168">
        <v>25</v>
      </c>
    </row>
    <row r="169" spans="13:21" hidden="1" x14ac:dyDescent="0.35">
      <c r="M169" s="8">
        <v>46113</v>
      </c>
      <c r="N169" s="1">
        <v>1528.94</v>
      </c>
      <c r="O169" s="1">
        <v>750.75</v>
      </c>
      <c r="P169" s="1">
        <v>482.64</v>
      </c>
      <c r="Q169" s="1">
        <v>334.8</v>
      </c>
      <c r="R169" s="1">
        <v>258.45</v>
      </c>
      <c r="S169" s="1">
        <v>132.19999999999999</v>
      </c>
      <c r="T169" s="1">
        <v>59.08</v>
      </c>
      <c r="U169">
        <v>25</v>
      </c>
    </row>
    <row r="170" spans="13:21" hidden="1" x14ac:dyDescent="0.35">
      <c r="M170" s="8">
        <v>46143</v>
      </c>
      <c r="N170" s="1">
        <v>1528.94</v>
      </c>
      <c r="O170" s="1">
        <v>750.75</v>
      </c>
      <c r="P170" s="1">
        <v>482.64</v>
      </c>
      <c r="Q170" s="1">
        <v>334.8</v>
      </c>
      <c r="R170" s="1">
        <v>258.45</v>
      </c>
      <c r="S170" s="1">
        <v>132.19999999999999</v>
      </c>
      <c r="T170" s="1">
        <v>59.08</v>
      </c>
      <c r="U170">
        <v>25</v>
      </c>
    </row>
    <row r="171" spans="13:21" hidden="1" x14ac:dyDescent="0.35">
      <c r="M171" s="8">
        <v>46174</v>
      </c>
      <c r="N171" s="1">
        <v>1528.94</v>
      </c>
      <c r="O171" s="1">
        <v>750.75</v>
      </c>
      <c r="P171" s="1">
        <v>482.64</v>
      </c>
      <c r="Q171" s="1">
        <v>334.8</v>
      </c>
      <c r="R171" s="1">
        <v>258.45</v>
      </c>
      <c r="S171" s="1">
        <v>132.19999999999999</v>
      </c>
      <c r="T171" s="1">
        <v>59.08</v>
      </c>
      <c r="U171">
        <v>25</v>
      </c>
    </row>
    <row r="172" spans="13:21" hidden="1" x14ac:dyDescent="0.35">
      <c r="M172" s="8">
        <v>46204</v>
      </c>
      <c r="N172" s="1">
        <v>1528.94</v>
      </c>
      <c r="O172" s="1">
        <v>750.75</v>
      </c>
      <c r="P172" s="1">
        <v>482.64</v>
      </c>
      <c r="Q172" s="1">
        <v>334.8</v>
      </c>
      <c r="R172" s="1">
        <v>258.45</v>
      </c>
      <c r="S172" s="1">
        <v>132.19999999999999</v>
      </c>
      <c r="T172" s="1">
        <v>59.08</v>
      </c>
      <c r="U172">
        <v>25</v>
      </c>
    </row>
    <row r="173" spans="13:21" hidden="1" x14ac:dyDescent="0.35">
      <c r="M173" s="8">
        <v>46235</v>
      </c>
      <c r="N173" s="1">
        <v>1528.94</v>
      </c>
      <c r="O173" s="1">
        <v>750.75</v>
      </c>
      <c r="P173" s="1">
        <v>482.64</v>
      </c>
      <c r="Q173" s="1">
        <v>334.8</v>
      </c>
      <c r="R173" s="1">
        <v>258.45</v>
      </c>
      <c r="S173" s="1">
        <v>132.19999999999999</v>
      </c>
      <c r="T173" s="1">
        <v>59.08</v>
      </c>
      <c r="U173">
        <v>25</v>
      </c>
    </row>
    <row r="174" spans="13:21" hidden="1" x14ac:dyDescent="0.35">
      <c r="M174" s="8">
        <v>46266</v>
      </c>
      <c r="N174" s="1">
        <v>1528.94</v>
      </c>
      <c r="O174" s="1">
        <v>750.75</v>
      </c>
      <c r="P174" s="1">
        <v>482.64</v>
      </c>
      <c r="Q174" s="1">
        <v>334.8</v>
      </c>
      <c r="R174" s="1">
        <v>258.45</v>
      </c>
      <c r="S174" s="1">
        <v>132.19999999999999</v>
      </c>
      <c r="T174" s="1">
        <v>59.08</v>
      </c>
      <c r="U174">
        <v>25</v>
      </c>
    </row>
    <row r="175" spans="13:21" hidden="1" x14ac:dyDescent="0.35">
      <c r="M175" s="8">
        <v>46296</v>
      </c>
      <c r="N175" s="1">
        <v>1528.94</v>
      </c>
      <c r="O175" s="1">
        <v>750.75</v>
      </c>
      <c r="P175" s="1">
        <v>482.64</v>
      </c>
      <c r="Q175" s="1">
        <v>334.8</v>
      </c>
      <c r="R175" s="1">
        <v>258.45</v>
      </c>
      <c r="S175" s="1">
        <v>132.19999999999999</v>
      </c>
      <c r="T175" s="1">
        <v>59.08</v>
      </c>
      <c r="U175">
        <v>25</v>
      </c>
    </row>
    <row r="176" spans="13:21" hidden="1" x14ac:dyDescent="0.35">
      <c r="M176" s="8">
        <v>46327</v>
      </c>
      <c r="N176" s="1">
        <v>1528.94</v>
      </c>
      <c r="O176" s="1">
        <v>750.75</v>
      </c>
      <c r="P176" s="1">
        <v>482.64</v>
      </c>
      <c r="Q176" s="1">
        <v>334.8</v>
      </c>
      <c r="R176" s="1">
        <v>258.45</v>
      </c>
      <c r="S176" s="1">
        <v>132.19999999999999</v>
      </c>
      <c r="T176" s="1">
        <v>59.08</v>
      </c>
      <c r="U176">
        <v>25</v>
      </c>
    </row>
    <row r="177" spans="13:21" hidden="1" x14ac:dyDescent="0.35">
      <c r="M177" s="8">
        <v>46357</v>
      </c>
      <c r="N177" s="1">
        <v>1528.94</v>
      </c>
      <c r="O177" s="1">
        <v>750.75</v>
      </c>
      <c r="P177" s="1">
        <v>482.64</v>
      </c>
      <c r="Q177" s="1">
        <v>334.8</v>
      </c>
      <c r="R177" s="1">
        <v>258.45</v>
      </c>
      <c r="S177" s="1">
        <v>132.19999999999999</v>
      </c>
      <c r="T177" s="1">
        <v>59.08</v>
      </c>
      <c r="U177">
        <v>25</v>
      </c>
    </row>
    <row r="178" spans="13:21" hidden="1" x14ac:dyDescent="0.35">
      <c r="M178" s="8">
        <v>46388</v>
      </c>
      <c r="N178" s="1">
        <v>1528.94</v>
      </c>
      <c r="O178" s="1">
        <v>750.75</v>
      </c>
      <c r="P178" s="1">
        <v>482.64</v>
      </c>
      <c r="Q178" s="1">
        <v>334.8</v>
      </c>
      <c r="R178" s="1">
        <v>258.45</v>
      </c>
      <c r="S178" s="1">
        <v>132.19999999999999</v>
      </c>
      <c r="T178" s="1">
        <v>59.08</v>
      </c>
      <c r="U178">
        <v>25</v>
      </c>
    </row>
    <row r="179" spans="13:21" hidden="1" x14ac:dyDescent="0.35">
      <c r="M179" s="8">
        <v>46419</v>
      </c>
      <c r="N179" s="1">
        <v>1528.94</v>
      </c>
      <c r="O179" s="1">
        <v>750.75</v>
      </c>
      <c r="P179" s="1">
        <v>482.64</v>
      </c>
      <c r="Q179" s="1">
        <v>334.8</v>
      </c>
      <c r="R179" s="1">
        <v>258.45</v>
      </c>
      <c r="S179" s="1">
        <v>132.19999999999999</v>
      </c>
      <c r="T179" s="1">
        <v>59.08</v>
      </c>
      <c r="U179">
        <v>25</v>
      </c>
    </row>
    <row r="180" spans="13:21" hidden="1" x14ac:dyDescent="0.35">
      <c r="M180" s="8">
        <v>46447</v>
      </c>
      <c r="N180" s="1">
        <v>1528.94</v>
      </c>
      <c r="O180" s="1">
        <v>750.75</v>
      </c>
      <c r="P180" s="1">
        <v>482.64</v>
      </c>
      <c r="Q180" s="1">
        <v>334.8</v>
      </c>
      <c r="R180" s="1">
        <v>258.45</v>
      </c>
      <c r="S180" s="1">
        <v>132.19999999999999</v>
      </c>
      <c r="T180" s="1">
        <v>59.08</v>
      </c>
      <c r="U180">
        <v>25</v>
      </c>
    </row>
    <row r="181" spans="13:21" hidden="1" x14ac:dyDescent="0.35">
      <c r="M181" s="8">
        <v>46478</v>
      </c>
      <c r="N181" s="1">
        <v>1528.94</v>
      </c>
      <c r="O181" s="1">
        <v>750.75</v>
      </c>
      <c r="P181" s="1">
        <v>482.64</v>
      </c>
      <c r="Q181" s="1">
        <v>334.8</v>
      </c>
      <c r="R181" s="1">
        <v>258.45</v>
      </c>
      <c r="S181" s="1">
        <v>132.19999999999999</v>
      </c>
      <c r="T181" s="1">
        <v>59.08</v>
      </c>
      <c r="U181">
        <v>25</v>
      </c>
    </row>
    <row r="182" spans="13:21" hidden="1" x14ac:dyDescent="0.35">
      <c r="M182" s="8">
        <v>46508</v>
      </c>
      <c r="N182" s="1">
        <v>1528.94</v>
      </c>
      <c r="O182" s="1">
        <v>750.75</v>
      </c>
      <c r="P182" s="1">
        <v>482.64</v>
      </c>
      <c r="Q182" s="1">
        <v>334.8</v>
      </c>
      <c r="R182" s="1">
        <v>258.45</v>
      </c>
      <c r="S182" s="1">
        <v>132.19999999999999</v>
      </c>
      <c r="T182" s="1">
        <v>59.08</v>
      </c>
      <c r="U182">
        <v>25</v>
      </c>
    </row>
    <row r="183" spans="13:21" hidden="1" x14ac:dyDescent="0.35">
      <c r="M183" s="8">
        <v>46539</v>
      </c>
      <c r="N183" s="1">
        <v>1528.94</v>
      </c>
      <c r="O183" s="1">
        <v>750.75</v>
      </c>
      <c r="P183" s="1">
        <v>482.64</v>
      </c>
      <c r="Q183" s="1">
        <v>334.8</v>
      </c>
      <c r="R183" s="1">
        <v>258.45</v>
      </c>
      <c r="S183" s="1">
        <v>132.19999999999999</v>
      </c>
      <c r="T183" s="1">
        <v>59.08</v>
      </c>
      <c r="U183">
        <v>25</v>
      </c>
    </row>
    <row r="184" spans="13:21" hidden="1" x14ac:dyDescent="0.35">
      <c r="M184" s="8">
        <v>46569</v>
      </c>
      <c r="N184" s="1">
        <v>1528.94</v>
      </c>
      <c r="O184" s="1">
        <v>750.75</v>
      </c>
      <c r="P184" s="1">
        <v>482.64</v>
      </c>
      <c r="Q184" s="1">
        <v>334.8</v>
      </c>
      <c r="R184" s="1">
        <v>258.45</v>
      </c>
      <c r="S184" s="1">
        <v>132.19999999999999</v>
      </c>
      <c r="T184" s="1">
        <v>59.08</v>
      </c>
      <c r="U184">
        <v>25</v>
      </c>
    </row>
    <row r="185" spans="13:21" hidden="1" x14ac:dyDescent="0.35">
      <c r="M185" s="8">
        <v>46600</v>
      </c>
      <c r="N185" s="1">
        <v>1528.94</v>
      </c>
      <c r="O185" s="1">
        <v>750.75</v>
      </c>
      <c r="P185" s="1">
        <v>482.64</v>
      </c>
      <c r="Q185" s="1">
        <v>334.8</v>
      </c>
      <c r="R185" s="1">
        <v>258.45</v>
      </c>
      <c r="S185" s="1">
        <v>132.19999999999999</v>
      </c>
      <c r="T185" s="1">
        <v>59.08</v>
      </c>
      <c r="U185">
        <v>25</v>
      </c>
    </row>
    <row r="186" spans="13:21" hidden="1" x14ac:dyDescent="0.35">
      <c r="M186" s="8">
        <v>46631</v>
      </c>
      <c r="N186" s="1">
        <v>1528.94</v>
      </c>
      <c r="O186" s="1">
        <v>750.75</v>
      </c>
      <c r="P186" s="1">
        <v>482.64</v>
      </c>
      <c r="Q186" s="1">
        <v>334.8</v>
      </c>
      <c r="R186" s="1">
        <v>258.45</v>
      </c>
      <c r="S186" s="1">
        <v>132.19999999999999</v>
      </c>
      <c r="T186" s="1">
        <v>59.08</v>
      </c>
      <c r="U186">
        <v>25</v>
      </c>
    </row>
    <row r="187" spans="13:21" hidden="1" x14ac:dyDescent="0.35">
      <c r="M187" s="8">
        <v>46661</v>
      </c>
      <c r="N187" s="1">
        <v>1528.94</v>
      </c>
      <c r="O187" s="1">
        <v>750.75</v>
      </c>
      <c r="P187" s="1">
        <v>482.64</v>
      </c>
      <c r="Q187" s="1">
        <v>334.8</v>
      </c>
      <c r="R187" s="1">
        <v>258.45</v>
      </c>
      <c r="S187" s="1">
        <v>132.19999999999999</v>
      </c>
      <c r="T187" s="1">
        <v>59.08</v>
      </c>
      <c r="U187">
        <v>25</v>
      </c>
    </row>
  </sheetData>
  <sheetProtection algorithmName="SHA-512" hashValue="V2Ma1jHfqJ9nqEBzX4hZHH9tCIjyaiLNZDD76beyI4byemttru80m7aIxHzoDe9u7l2oSqfQFv6X28UTt6snsQ==" saltValue="dzkF5ZUCP9BccfgY+a3a1w==" spinCount="100000" sheet="1" objects="1" scenarios="1"/>
  <mergeCells count="6">
    <mergeCell ref="A6:F6"/>
    <mergeCell ref="A1:F1"/>
    <mergeCell ref="A2:F2"/>
    <mergeCell ref="A3:F3"/>
    <mergeCell ref="A4:F4"/>
    <mergeCell ref="A5:F5"/>
  </mergeCells>
  <dataValidations count="2">
    <dataValidation type="whole" allowBlank="1" showInputMessage="1" showErrorMessage="1" sqref="E8:E9">
      <formula1>0</formula1>
      <formula2>100000</formula2>
    </dataValidation>
    <dataValidation type="list" allowBlank="1" showInputMessage="1" showErrorMessage="1" error="SELECT FROM THE LIST" prompt="SELECT FROM LIST" sqref="E10">
      <formula1>$M143:$M187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2026-02-04T14:16:56Z</dcterms:modified>
</cp:coreProperties>
</file>