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91" windowWidth="14811" windowHeight="7834" firstSheet="1" activeTab="1"/>
  </bookViews>
  <sheets>
    <sheet name="DATA" sheetId="1" state="hidden" r:id="rId1"/>
    <sheet name="SUBSTAFF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K4" authorId="0">
      <text>
        <r>
          <rPr>
            <sz val="8"/>
            <rFont val="Tahoma"/>
            <family val="0"/>
          </rPr>
          <t>Voluntariry Constribution to PF if any. Applicable to those who joined the bank before 01/04/2010.</t>
        </r>
      </text>
    </comment>
    <comment ref="N11" authorId="0">
      <text>
        <r>
          <rPr>
            <b/>
            <sz val="8"/>
            <rFont val="Tahoma"/>
            <family val="2"/>
          </rPr>
          <t>If taken on 
half pay</t>
        </r>
      </text>
    </comment>
    <comment ref="G16" authorId="0">
      <text>
        <r>
          <rPr>
            <b/>
            <sz val="8"/>
            <rFont val="Tahoma"/>
            <family val="2"/>
          </rPr>
          <t>No of Days in Each mnth</t>
        </r>
      </text>
    </comment>
    <comment ref="G2" authorId="0">
      <text>
        <r>
          <rPr>
            <sz val="9"/>
            <rFont val="Tahoma"/>
            <family val="0"/>
          </rPr>
          <t>Select Month and year
from NOV-2017 to October 2022</t>
        </r>
      </text>
    </comment>
    <comment ref="G3" authorId="0">
      <text>
        <r>
          <rPr>
            <sz val="9"/>
            <rFont val="Tahoma"/>
            <family val="0"/>
          </rPr>
          <t xml:space="preserve">SELECT 11th BPs 
BASIC
</t>
        </r>
      </text>
    </comment>
    <comment ref="K3" authorId="0">
      <text>
        <r>
          <rPr>
            <b/>
            <sz val="9"/>
            <rFont val="Tahoma"/>
            <family val="2"/>
          </rPr>
          <t>Select Yes or No</t>
        </r>
      </text>
    </comment>
  </commentList>
</comments>
</file>

<file path=xl/sharedStrings.xml><?xml version="1.0" encoding="utf-8"?>
<sst xmlns="http://schemas.openxmlformats.org/spreadsheetml/2006/main" count="70" uniqueCount="61">
  <si>
    <t>BASIC</t>
  </si>
  <si>
    <t>HRA %</t>
  </si>
  <si>
    <t>K</t>
  </si>
  <si>
    <t>Leave Details</t>
  </si>
  <si>
    <t>LOP</t>
  </si>
  <si>
    <t>UAA</t>
  </si>
  <si>
    <t>FPP Increment Component only</t>
  </si>
  <si>
    <t>STRIKE</t>
  </si>
  <si>
    <t>V</t>
  </si>
  <si>
    <t>FPP Total</t>
  </si>
  <si>
    <t>ML</t>
  </si>
  <si>
    <t>PQP</t>
  </si>
  <si>
    <t>B</t>
  </si>
  <si>
    <t>TOTAL</t>
  </si>
  <si>
    <t>E</t>
  </si>
  <si>
    <t>SPECIAL PAY TOTAL</t>
  </si>
  <si>
    <t>U</t>
  </si>
  <si>
    <t>GROSS SALARY</t>
  </si>
  <si>
    <t>MC</t>
  </si>
  <si>
    <t>BC</t>
  </si>
  <si>
    <t>Give data in the yellow coloured fields</t>
  </si>
  <si>
    <t>Nominated</t>
  </si>
  <si>
    <t>Payable</t>
  </si>
  <si>
    <t>Paid</t>
  </si>
  <si>
    <t>SPECIAL PAY</t>
  </si>
  <si>
    <t>DAFTRAY</t>
  </si>
  <si>
    <t>ARMED GUARD</t>
  </si>
  <si>
    <t>DRIVER</t>
  </si>
  <si>
    <t>ELECTRICIAN</t>
  </si>
  <si>
    <t>HEAD PEON</t>
  </si>
  <si>
    <t>Incre.</t>
  </si>
  <si>
    <t>BILLCOLLECTOR</t>
  </si>
  <si>
    <t>WASHING ALLOWANCE</t>
  </si>
  <si>
    <t>Spl. Allowance</t>
  </si>
  <si>
    <t>FPP (11th BPS)</t>
  </si>
  <si>
    <t>PF% VC</t>
  </si>
  <si>
    <t>YES</t>
  </si>
  <si>
    <t>NO</t>
  </si>
  <si>
    <t>ADHOC / OTHERS if any</t>
  </si>
  <si>
    <t>Covered Under NPS- Select Yes or No</t>
  </si>
  <si>
    <t>FOR THE MONTH OF</t>
  </si>
  <si>
    <t>BASIC PAY</t>
  </si>
  <si>
    <t>DA Slabs</t>
  </si>
  <si>
    <t>DA ON TA</t>
  </si>
  <si>
    <t>DA ON SPL.ALLOWANCE</t>
  </si>
  <si>
    <t>TRAVELLING ALLOWANCE</t>
  </si>
  <si>
    <t>HOUSE RENT ALLOWANCE</t>
  </si>
  <si>
    <t>PFBC for CPF optees only</t>
  </si>
  <si>
    <t>PF</t>
  </si>
  <si>
    <t>NPS</t>
  </si>
  <si>
    <t>%</t>
  </si>
  <si>
    <t>NA</t>
  </si>
  <si>
    <t>PAY BILL CALCULATOR 11th BPs - FOR SUB-STAFF</t>
  </si>
  <si>
    <t>PQP - Not Applicable</t>
  </si>
  <si>
    <t>DA FOR BP,Special Pay</t>
  </si>
  <si>
    <t>for pf bp+splpay+pqp+fpppf</t>
  </si>
  <si>
    <t>fo nps bp+splpay+pqp+fpppf+da(bp+splpay+pqp)</t>
  </si>
  <si>
    <t>DA on Spl.Pay</t>
  </si>
  <si>
    <t>HRA on Spl.Pay</t>
  </si>
  <si>
    <t>DA UPDATED  upto  JANUARY 2024 salary</t>
  </si>
  <si>
    <t>D.Arumugam   9003097746 Modified on 11/11/2023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</si>
</sst>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3"/>
      <name val="Tahoma"/>
      <family val="2"/>
    </font>
    <font>
      <b/>
      <sz val="12"/>
      <name val="Arial"/>
      <family val="2"/>
    </font>
    <font>
      <sz val="13"/>
      <color indexed="9"/>
      <name val="Tahoma"/>
      <family val="2"/>
    </font>
    <font>
      <sz val="13"/>
      <color indexed="10"/>
      <name val="Tahoma"/>
      <family val="2"/>
    </font>
    <font>
      <sz val="48"/>
      <color indexed="12"/>
      <name val="Tahoma"/>
      <family val="2"/>
    </font>
    <font>
      <sz val="13"/>
      <color indexed="12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sz val="9"/>
      <name val="Tahoma"/>
      <family val="0"/>
    </font>
    <font>
      <sz val="12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32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17" fontId="4" fillId="33" borderId="12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1" fontId="4" fillId="33" borderId="15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1" fillId="3" borderId="20" xfId="0" applyFont="1" applyFill="1" applyBorder="1" applyAlignment="1">
      <alignment/>
    </xf>
    <xf numFmtId="0" fontId="11" fillId="33" borderId="21" xfId="0" applyFont="1" applyFill="1" applyBorder="1" applyAlignment="1" applyProtection="1">
      <alignment/>
      <protection locked="0"/>
    </xf>
    <xf numFmtId="14" fontId="11" fillId="3" borderId="20" xfId="0" applyNumberFormat="1" applyFont="1" applyFill="1" applyBorder="1" applyAlignment="1">
      <alignment/>
    </xf>
    <xf numFmtId="14" fontId="11" fillId="3" borderId="22" xfId="0" applyNumberFormat="1" applyFont="1" applyFill="1" applyBorder="1" applyAlignment="1">
      <alignment/>
    </xf>
    <xf numFmtId="0" fontId="11" fillId="33" borderId="15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" fontId="4" fillId="3" borderId="27" xfId="0" applyNumberFormat="1" applyFont="1" applyFill="1" applyBorder="1" applyAlignment="1">
      <alignment/>
    </xf>
    <xf numFmtId="17" fontId="4" fillId="3" borderId="18" xfId="0" applyNumberFormat="1" applyFont="1" applyFill="1" applyBorder="1" applyAlignment="1">
      <alignment/>
    </xf>
    <xf numFmtId="17" fontId="4" fillId="0" borderId="27" xfId="0" applyNumberFormat="1" applyFont="1" applyFill="1" applyBorder="1" applyAlignment="1">
      <alignment/>
    </xf>
    <xf numFmtId="17" fontId="4" fillId="0" borderId="18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3" borderId="28" xfId="0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30" xfId="0" applyFont="1" applyFill="1" applyBorder="1" applyAlignment="1">
      <alignment horizontal="left" wrapText="1"/>
    </xf>
    <xf numFmtId="0" fontId="4" fillId="33" borderId="29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" borderId="31" xfId="0" applyFont="1" applyFill="1" applyBorder="1" applyAlignment="1">
      <alignment horizontal="left" wrapText="1"/>
    </xf>
    <xf numFmtId="0" fontId="11" fillId="3" borderId="32" xfId="0" applyFont="1" applyFill="1" applyBorder="1" applyAlignment="1">
      <alignment/>
    </xf>
    <xf numFmtId="0" fontId="4" fillId="33" borderId="33" xfId="0" applyFont="1" applyFill="1" applyBorder="1" applyAlignment="1" applyProtection="1">
      <alignment/>
      <protection locked="0"/>
    </xf>
    <xf numFmtId="0" fontId="4" fillId="33" borderId="34" xfId="0" applyFont="1" applyFill="1" applyBorder="1" applyAlignment="1" applyProtection="1">
      <alignment/>
      <protection locked="0"/>
    </xf>
    <xf numFmtId="0" fontId="11" fillId="3" borderId="22" xfId="0" applyFont="1" applyFill="1" applyBorder="1" applyAlignment="1">
      <alignment/>
    </xf>
    <xf numFmtId="2" fontId="15" fillId="0" borderId="19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34" borderId="25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34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 locked="0"/>
    </xf>
    <xf numFmtId="2" fontId="11" fillId="36" borderId="0" xfId="0" applyNumberFormat="1" applyFont="1" applyFill="1" applyBorder="1" applyAlignment="1">
      <alignment/>
    </xf>
    <xf numFmtId="0" fontId="4" fillId="37" borderId="16" xfId="0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15" borderId="13" xfId="0" applyFont="1" applyFill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11" fillId="0" borderId="21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2" fontId="11" fillId="0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15" borderId="37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23"/>
  <sheetViews>
    <sheetView zoomScalePageLayoutView="0" workbookViewId="0" topLeftCell="A189">
      <selection activeCell="H197" sqref="H197"/>
    </sheetView>
  </sheetViews>
  <sheetFormatPr defaultColWidth="9.140625" defaultRowHeight="15"/>
  <cols>
    <col min="4" max="4" width="8.8515625" style="70" customWidth="1"/>
  </cols>
  <sheetData>
    <row r="1" ht="14.25">
      <c r="D1" s="68"/>
    </row>
    <row r="2" ht="14.25">
      <c r="D2" s="68"/>
    </row>
    <row r="3" ht="14.25">
      <c r="D3" s="68"/>
    </row>
    <row r="4" ht="14.25">
      <c r="D4" s="68"/>
    </row>
    <row r="5" spans="2:8" ht="14.25">
      <c r="B5" s="1"/>
      <c r="D5" s="68"/>
      <c r="G5" s="4"/>
      <c r="H5" s="4"/>
    </row>
    <row r="6" spans="2:8" ht="14.25">
      <c r="B6" s="1"/>
      <c r="D6" s="68"/>
      <c r="G6" s="4"/>
      <c r="H6" s="4"/>
    </row>
    <row r="7" spans="2:8" ht="14.25">
      <c r="B7" s="1"/>
      <c r="D7" s="68"/>
      <c r="G7" s="4"/>
      <c r="H7" s="4"/>
    </row>
    <row r="8" spans="2:8" ht="14.25">
      <c r="B8" s="1"/>
      <c r="D8" s="68"/>
      <c r="G8" s="4"/>
      <c r="H8" s="4"/>
    </row>
    <row r="9" spans="2:8" ht="14.25">
      <c r="B9" s="1"/>
      <c r="D9" s="68"/>
      <c r="G9" s="4"/>
      <c r="H9" s="4"/>
    </row>
    <row r="10" spans="2:8" ht="14.25">
      <c r="B10" s="1"/>
      <c r="D10" s="68"/>
      <c r="G10" s="4"/>
      <c r="H10" s="4"/>
    </row>
    <row r="11" spans="2:8" ht="14.25">
      <c r="B11" s="1"/>
      <c r="D11" s="68"/>
      <c r="G11" s="4"/>
      <c r="H11" s="4"/>
    </row>
    <row r="12" spans="2:8" ht="14.25">
      <c r="B12" s="1"/>
      <c r="D12" s="68"/>
      <c r="G12" s="4"/>
      <c r="H12" s="4"/>
    </row>
    <row r="13" spans="2:8" ht="14.25">
      <c r="B13" s="1"/>
      <c r="D13" s="68"/>
      <c r="G13" s="4"/>
      <c r="H13" s="4"/>
    </row>
    <row r="14" spans="2:8" ht="14.25">
      <c r="B14" s="1"/>
      <c r="D14" s="68"/>
      <c r="G14" s="4"/>
      <c r="H14" s="4"/>
    </row>
    <row r="15" spans="2:8" ht="14.25">
      <c r="B15" s="1"/>
      <c r="D15" s="68"/>
      <c r="G15" s="4"/>
      <c r="H15" s="4"/>
    </row>
    <row r="16" spans="2:8" ht="14.25">
      <c r="B16" s="1"/>
      <c r="D16" s="68"/>
      <c r="G16" s="4"/>
      <c r="H16" s="4"/>
    </row>
    <row r="17" spans="2:8" ht="14.25">
      <c r="B17" s="1"/>
      <c r="D17" s="68"/>
      <c r="G17" s="4"/>
      <c r="H17" s="4"/>
    </row>
    <row r="18" spans="2:8" ht="14.25">
      <c r="B18" s="1"/>
      <c r="D18" s="68"/>
      <c r="G18" s="4"/>
      <c r="H18" s="4"/>
    </row>
    <row r="19" spans="2:8" ht="14.25">
      <c r="B19" s="1"/>
      <c r="D19" s="68"/>
      <c r="G19" s="4"/>
      <c r="H19" s="4"/>
    </row>
    <row r="20" spans="2:8" ht="14.25">
      <c r="B20" s="1"/>
      <c r="D20" s="68"/>
      <c r="G20" s="4"/>
      <c r="H20" s="4"/>
    </row>
    <row r="21" spans="2:8" ht="14.25">
      <c r="B21" s="1"/>
      <c r="D21" s="68"/>
      <c r="G21" s="4"/>
      <c r="H21" s="4"/>
    </row>
    <row r="22" spans="2:8" ht="14.25">
      <c r="B22" s="1"/>
      <c r="D22" s="68"/>
      <c r="G22" s="4"/>
      <c r="H22" s="4"/>
    </row>
    <row r="23" spans="2:8" ht="14.25">
      <c r="B23" s="1"/>
      <c r="D23" s="68"/>
      <c r="G23" s="4"/>
      <c r="H23" s="4"/>
    </row>
    <row r="24" spans="2:8" ht="14.25">
      <c r="B24" s="1"/>
      <c r="D24" s="68"/>
      <c r="G24" s="4"/>
      <c r="H24" s="4"/>
    </row>
    <row r="25" spans="2:8" ht="14.25">
      <c r="B25" s="1"/>
      <c r="D25" s="68"/>
      <c r="G25" s="4"/>
      <c r="H25" s="4"/>
    </row>
    <row r="26" spans="2:8" ht="14.25">
      <c r="B26" s="1"/>
      <c r="D26" s="68"/>
      <c r="G26" s="4"/>
      <c r="H26" s="4"/>
    </row>
    <row r="27" spans="2:8" ht="14.25">
      <c r="B27" s="1"/>
      <c r="D27" s="68"/>
      <c r="G27" s="4"/>
      <c r="H27" s="4"/>
    </row>
    <row r="28" spans="2:8" ht="14.25">
      <c r="B28" s="1"/>
      <c r="D28" s="68"/>
      <c r="G28" s="4"/>
      <c r="H28" s="4"/>
    </row>
    <row r="29" spans="2:8" ht="14.25">
      <c r="B29" s="1"/>
      <c r="D29" s="68"/>
      <c r="G29" s="4"/>
      <c r="H29" s="4"/>
    </row>
    <row r="30" spans="2:8" ht="14.25">
      <c r="B30" s="1"/>
      <c r="D30" s="69"/>
      <c r="E30" s="1"/>
      <c r="F30" s="3"/>
      <c r="G30" s="4"/>
      <c r="H30" s="4"/>
    </row>
    <row r="31" spans="2:8" ht="14.25">
      <c r="B31" s="1"/>
      <c r="D31" s="69"/>
      <c r="E31" s="1"/>
      <c r="F31" s="3"/>
      <c r="G31" s="4"/>
      <c r="H31" s="4"/>
    </row>
    <row r="32" spans="2:8" ht="14.25">
      <c r="B32" s="1"/>
      <c r="D32" s="69"/>
      <c r="E32" s="1"/>
      <c r="F32" s="3"/>
      <c r="G32" s="4"/>
      <c r="H32" s="4"/>
    </row>
    <row r="33" spans="2:8" ht="14.25">
      <c r="B33" s="1"/>
      <c r="D33" s="69"/>
      <c r="E33" s="1"/>
      <c r="F33" s="3"/>
      <c r="G33" s="4"/>
      <c r="H33" s="4"/>
    </row>
    <row r="34" spans="2:8" ht="14.25">
      <c r="B34" s="1"/>
      <c r="D34" s="69"/>
      <c r="E34" s="1"/>
      <c r="F34" s="3"/>
      <c r="G34" s="4"/>
      <c r="H34" s="4"/>
    </row>
    <row r="35" spans="2:8" ht="14.25">
      <c r="B35" s="1"/>
      <c r="D35" s="69"/>
      <c r="E35" s="1"/>
      <c r="F35" s="1"/>
      <c r="G35" s="4"/>
      <c r="H35" s="4"/>
    </row>
    <row r="36" spans="2:8" ht="14.25">
      <c r="B36" s="1"/>
      <c r="D36" s="69"/>
      <c r="E36" s="1"/>
      <c r="F36" s="1"/>
      <c r="G36" s="4"/>
      <c r="H36" s="4"/>
    </row>
    <row r="37" spans="2:8" ht="14.25">
      <c r="B37" s="1"/>
      <c r="D37" s="69"/>
      <c r="E37" s="1"/>
      <c r="F37" s="1"/>
      <c r="G37" s="4"/>
      <c r="H37" s="4"/>
    </row>
    <row r="38" spans="2:8" ht="14.25">
      <c r="B38" s="1"/>
      <c r="D38" s="69"/>
      <c r="E38" s="1"/>
      <c r="F38" s="1"/>
      <c r="G38" s="4"/>
      <c r="H38" s="4"/>
    </row>
    <row r="39" spans="2:8" ht="14.25">
      <c r="B39" s="1"/>
      <c r="D39" s="69"/>
      <c r="E39" s="1"/>
      <c r="F39" s="1"/>
      <c r="G39" s="4"/>
      <c r="H39" s="4"/>
    </row>
    <row r="40" spans="2:8" ht="14.25">
      <c r="B40" s="1"/>
      <c r="D40" s="69"/>
      <c r="E40" s="1"/>
      <c r="F40" s="1"/>
      <c r="G40" s="4"/>
      <c r="H40" s="4"/>
    </row>
    <row r="41" spans="2:8" ht="14.25">
      <c r="B41" s="1"/>
      <c r="D41" s="69"/>
      <c r="E41" s="1"/>
      <c r="F41" s="1"/>
      <c r="G41" s="4"/>
      <c r="H41" s="4"/>
    </row>
    <row r="42" spans="2:8" ht="14.25">
      <c r="B42" s="1"/>
      <c r="D42" s="69"/>
      <c r="E42" s="1"/>
      <c r="F42" s="1"/>
      <c r="G42" s="4"/>
      <c r="H42" s="4"/>
    </row>
    <row r="43" spans="2:8" ht="14.25">
      <c r="B43" s="1"/>
      <c r="D43" s="69"/>
      <c r="E43" s="1"/>
      <c r="F43" s="1"/>
      <c r="G43" s="4"/>
      <c r="H43" s="4"/>
    </row>
    <row r="44" spans="2:8" ht="14.25">
      <c r="B44" s="1"/>
      <c r="D44" s="69"/>
      <c r="E44" s="1"/>
      <c r="F44" s="1"/>
      <c r="G44" s="4"/>
      <c r="H44" s="4"/>
    </row>
    <row r="45" spans="2:8" ht="14.25">
      <c r="B45" s="1"/>
      <c r="D45" s="69"/>
      <c r="E45" s="1"/>
      <c r="F45" s="1"/>
      <c r="G45" s="4"/>
      <c r="H45" s="4"/>
    </row>
    <row r="46" spans="2:8" ht="14.25">
      <c r="B46" s="1"/>
      <c r="D46" s="69"/>
      <c r="E46" s="1"/>
      <c r="F46" s="1"/>
      <c r="G46" s="4"/>
      <c r="H46" s="4"/>
    </row>
    <row r="47" spans="2:8" ht="14.25">
      <c r="B47" s="1"/>
      <c r="D47" s="69"/>
      <c r="E47" s="1"/>
      <c r="F47" s="1"/>
      <c r="G47" s="4"/>
      <c r="H47" s="4"/>
    </row>
    <row r="48" spans="2:8" ht="14.25">
      <c r="B48" s="1"/>
      <c r="D48" s="69"/>
      <c r="E48" s="1"/>
      <c r="F48" s="1"/>
      <c r="G48" s="4"/>
      <c r="H48" s="4"/>
    </row>
    <row r="49" spans="2:8" ht="14.25">
      <c r="B49" s="1"/>
      <c r="D49" s="69"/>
      <c r="E49" s="1"/>
      <c r="F49" s="1"/>
      <c r="G49" s="4"/>
      <c r="H49" s="4"/>
    </row>
    <row r="50" spans="2:8" ht="14.25">
      <c r="B50" s="1"/>
      <c r="D50" s="69"/>
      <c r="E50" s="1"/>
      <c r="F50" s="1"/>
      <c r="G50" s="4"/>
      <c r="H50" s="4"/>
    </row>
    <row r="51" spans="2:8" ht="14.25">
      <c r="B51" s="1"/>
      <c r="D51" s="69"/>
      <c r="E51" s="1"/>
      <c r="F51" s="1"/>
      <c r="G51" s="4"/>
      <c r="H51" s="4"/>
    </row>
    <row r="52" spans="2:8" ht="14.25">
      <c r="B52" s="1"/>
      <c r="D52" s="69"/>
      <c r="E52" s="1"/>
      <c r="F52" s="1"/>
      <c r="G52" s="4"/>
      <c r="H52" s="4"/>
    </row>
    <row r="53" spans="2:8" ht="14.25">
      <c r="B53" s="1"/>
      <c r="D53" s="69"/>
      <c r="E53" s="1"/>
      <c r="F53" s="1"/>
      <c r="G53" s="4"/>
      <c r="H53" s="4"/>
    </row>
    <row r="54" spans="2:8" ht="14.25">
      <c r="B54" s="1"/>
      <c r="D54" s="69"/>
      <c r="E54" s="1"/>
      <c r="F54" s="1"/>
      <c r="G54" s="4"/>
      <c r="H54" s="4"/>
    </row>
    <row r="55" spans="2:8" ht="14.25">
      <c r="B55" s="1"/>
      <c r="D55" s="69"/>
      <c r="E55" s="1"/>
      <c r="F55" s="1"/>
      <c r="G55" s="4"/>
      <c r="H55" s="4"/>
    </row>
    <row r="56" spans="2:8" ht="14.25">
      <c r="B56" s="1"/>
      <c r="D56" s="69"/>
      <c r="E56" s="1"/>
      <c r="F56" s="1"/>
      <c r="G56" s="4"/>
      <c r="H56" s="4"/>
    </row>
    <row r="57" spans="2:8" ht="14.25">
      <c r="B57" s="1"/>
      <c r="D57" s="69"/>
      <c r="E57" s="1"/>
      <c r="F57" s="1"/>
      <c r="G57" s="4"/>
      <c r="H57" s="4"/>
    </row>
    <row r="58" spans="2:8" ht="14.25">
      <c r="B58" s="1"/>
      <c r="D58" s="69"/>
      <c r="E58" s="1"/>
      <c r="F58" s="1"/>
      <c r="G58" s="4"/>
      <c r="H58" s="4"/>
    </row>
    <row r="59" spans="2:8" ht="14.25">
      <c r="B59" s="1"/>
      <c r="D59" s="69"/>
      <c r="E59" s="1"/>
      <c r="F59" s="1"/>
      <c r="G59" s="4"/>
      <c r="H59" s="4"/>
    </row>
    <row r="60" spans="2:8" ht="14.25">
      <c r="B60" s="1"/>
      <c r="D60" s="69"/>
      <c r="E60" s="1"/>
      <c r="F60" s="1"/>
      <c r="G60" s="4"/>
      <c r="H60" s="4"/>
    </row>
    <row r="61" spans="2:8" ht="14.25">
      <c r="B61" s="1"/>
      <c r="D61" s="69"/>
      <c r="E61" s="1"/>
      <c r="F61" s="1"/>
      <c r="G61" s="4"/>
      <c r="H61" s="4"/>
    </row>
    <row r="62" spans="2:8" ht="14.25">
      <c r="B62" s="1"/>
      <c r="D62" s="69"/>
      <c r="E62" s="1"/>
      <c r="F62" s="1"/>
      <c r="G62" s="4"/>
      <c r="H62" s="4"/>
    </row>
    <row r="63" spans="2:8" ht="14.25">
      <c r="B63" s="1"/>
      <c r="D63" s="69"/>
      <c r="E63" s="1"/>
      <c r="F63" s="1"/>
      <c r="G63" s="4"/>
      <c r="H63" s="4"/>
    </row>
    <row r="64" spans="2:8" ht="14.25">
      <c r="B64" s="1"/>
      <c r="D64" s="69"/>
      <c r="E64" s="1"/>
      <c r="F64" s="1">
        <v>41183</v>
      </c>
      <c r="G64" s="4">
        <v>510</v>
      </c>
      <c r="H64" s="4">
        <v>0</v>
      </c>
    </row>
    <row r="65" spans="2:8" ht="14.25">
      <c r="B65" s="1">
        <v>41183</v>
      </c>
      <c r="C65">
        <v>1</v>
      </c>
      <c r="D65" s="69">
        <v>31</v>
      </c>
      <c r="E65" s="1">
        <v>41183</v>
      </c>
      <c r="F65" s="1">
        <v>41214</v>
      </c>
      <c r="G65" s="4">
        <v>510</v>
      </c>
      <c r="H65" s="4">
        <v>109</v>
      </c>
    </row>
    <row r="66" spans="2:8" ht="14.25">
      <c r="B66" s="1">
        <v>41214</v>
      </c>
      <c r="C66">
        <v>2</v>
      </c>
      <c r="D66" s="69">
        <v>30</v>
      </c>
      <c r="E66" s="1">
        <v>41214</v>
      </c>
      <c r="F66" s="1">
        <v>41244</v>
      </c>
      <c r="G66" s="4">
        <v>510</v>
      </c>
      <c r="H66" s="4">
        <v>109</v>
      </c>
    </row>
    <row r="67" spans="2:8" ht="14.25">
      <c r="B67" s="1">
        <v>41244</v>
      </c>
      <c r="C67">
        <v>3</v>
      </c>
      <c r="D67" s="69">
        <v>31</v>
      </c>
      <c r="E67" s="1">
        <v>41244</v>
      </c>
      <c r="F67" s="1">
        <v>41275</v>
      </c>
      <c r="G67" s="4">
        <v>510</v>
      </c>
      <c r="H67" s="4">
        <v>109</v>
      </c>
    </row>
    <row r="68" spans="2:8" ht="14.25">
      <c r="B68" s="1">
        <v>41275</v>
      </c>
      <c r="C68">
        <v>4</v>
      </c>
      <c r="D68" s="69">
        <v>31</v>
      </c>
      <c r="E68" s="1">
        <v>41275</v>
      </c>
      <c r="F68" s="1">
        <v>41306</v>
      </c>
      <c r="G68" s="4">
        <v>535</v>
      </c>
      <c r="H68" s="4">
        <v>134</v>
      </c>
    </row>
    <row r="69" spans="2:8" ht="14.25">
      <c r="B69" s="1">
        <v>41306</v>
      </c>
      <c r="C69">
        <v>5</v>
      </c>
      <c r="D69" s="69">
        <v>28</v>
      </c>
      <c r="E69" s="1">
        <v>41306</v>
      </c>
      <c r="F69" s="1">
        <v>41334</v>
      </c>
      <c r="G69" s="4">
        <v>535</v>
      </c>
      <c r="H69" s="4">
        <v>134</v>
      </c>
    </row>
    <row r="70" spans="2:8" ht="14.25">
      <c r="B70" s="1">
        <v>41334</v>
      </c>
      <c r="C70">
        <v>6</v>
      </c>
      <c r="D70" s="69">
        <v>31</v>
      </c>
      <c r="E70" s="1">
        <v>41334</v>
      </c>
      <c r="F70" s="1">
        <v>41365</v>
      </c>
      <c r="G70" s="4">
        <v>535</v>
      </c>
      <c r="H70" s="4">
        <v>134</v>
      </c>
    </row>
    <row r="71" spans="2:8" ht="14.25">
      <c r="B71" s="1">
        <v>41365</v>
      </c>
      <c r="C71">
        <v>7</v>
      </c>
      <c r="D71" s="69">
        <v>30</v>
      </c>
      <c r="E71" s="1">
        <v>41365</v>
      </c>
      <c r="F71" s="1">
        <v>41395</v>
      </c>
      <c r="G71" s="4">
        <v>561</v>
      </c>
      <c r="H71" s="4">
        <v>160</v>
      </c>
    </row>
    <row r="72" spans="2:8" ht="14.25">
      <c r="B72" s="1">
        <v>41395</v>
      </c>
      <c r="C72">
        <v>8</v>
      </c>
      <c r="D72" s="69">
        <v>31</v>
      </c>
      <c r="E72" s="1">
        <v>41395</v>
      </c>
      <c r="F72" s="1">
        <v>41426</v>
      </c>
      <c r="G72" s="4">
        <v>561</v>
      </c>
      <c r="H72" s="4">
        <v>160</v>
      </c>
    </row>
    <row r="73" spans="2:8" ht="14.25">
      <c r="B73" s="1">
        <v>41426</v>
      </c>
      <c r="C73">
        <v>9</v>
      </c>
      <c r="D73" s="69">
        <v>30</v>
      </c>
      <c r="E73" s="1">
        <v>41426</v>
      </c>
      <c r="F73" s="1">
        <v>41456</v>
      </c>
      <c r="G73" s="4">
        <v>561</v>
      </c>
      <c r="H73" s="4">
        <v>160</v>
      </c>
    </row>
    <row r="74" spans="2:8" ht="14.25">
      <c r="B74" s="1">
        <v>41456</v>
      </c>
      <c r="C74">
        <v>10</v>
      </c>
      <c r="D74" s="69">
        <v>31</v>
      </c>
      <c r="E74" s="1">
        <v>41456</v>
      </c>
      <c r="F74" s="1">
        <v>41487</v>
      </c>
      <c r="G74" s="4">
        <v>593</v>
      </c>
      <c r="H74" s="4">
        <v>192</v>
      </c>
    </row>
    <row r="75" spans="2:8" ht="14.25">
      <c r="B75" s="1">
        <v>41487</v>
      </c>
      <c r="C75">
        <v>11</v>
      </c>
      <c r="D75" s="69">
        <v>31</v>
      </c>
      <c r="E75" s="1">
        <v>41487</v>
      </c>
      <c r="F75" s="1">
        <v>41518</v>
      </c>
      <c r="G75" s="4">
        <v>593</v>
      </c>
      <c r="H75" s="4">
        <v>192</v>
      </c>
    </row>
    <row r="76" spans="2:8" ht="14.25">
      <c r="B76" s="1">
        <v>41518</v>
      </c>
      <c r="C76">
        <v>12</v>
      </c>
      <c r="D76" s="69">
        <v>30</v>
      </c>
      <c r="E76" s="1">
        <v>41518</v>
      </c>
      <c r="F76" s="1">
        <v>41548</v>
      </c>
      <c r="G76" s="4">
        <v>593</v>
      </c>
      <c r="H76" s="4">
        <v>192</v>
      </c>
    </row>
    <row r="77" spans="2:8" ht="14.25">
      <c r="B77" s="1">
        <v>41548</v>
      </c>
      <c r="C77">
        <v>13</v>
      </c>
      <c r="D77" s="69">
        <v>31</v>
      </c>
      <c r="E77" s="1">
        <v>41548</v>
      </c>
      <c r="F77" s="1">
        <v>41579</v>
      </c>
      <c r="G77" s="4">
        <v>641</v>
      </c>
      <c r="H77" s="4">
        <v>240</v>
      </c>
    </row>
    <row r="78" spans="2:8" ht="14.25">
      <c r="B78" s="1">
        <v>41579</v>
      </c>
      <c r="C78">
        <v>14</v>
      </c>
      <c r="D78" s="69">
        <v>30</v>
      </c>
      <c r="E78" s="1">
        <v>41579</v>
      </c>
      <c r="F78" s="1">
        <v>41609</v>
      </c>
      <c r="G78" s="4">
        <v>641</v>
      </c>
      <c r="H78" s="4">
        <v>240</v>
      </c>
    </row>
    <row r="79" spans="2:8" ht="14.25">
      <c r="B79" s="1">
        <v>41609</v>
      </c>
      <c r="C79">
        <v>15</v>
      </c>
      <c r="D79" s="69">
        <v>31</v>
      </c>
      <c r="E79" s="1">
        <v>41609</v>
      </c>
      <c r="F79" s="1">
        <v>41640</v>
      </c>
      <c r="G79" s="4">
        <v>641</v>
      </c>
      <c r="H79" s="4">
        <v>240</v>
      </c>
    </row>
    <row r="80" spans="2:8" ht="14.25">
      <c r="B80" s="1">
        <v>41640</v>
      </c>
      <c r="C80">
        <v>16</v>
      </c>
      <c r="D80" s="69">
        <v>31</v>
      </c>
      <c r="E80" s="1">
        <v>41640</v>
      </c>
      <c r="F80" s="1">
        <v>41671</v>
      </c>
      <c r="G80" s="4">
        <v>666</v>
      </c>
      <c r="H80" s="4">
        <v>265</v>
      </c>
    </row>
    <row r="81" spans="2:8" ht="14.25">
      <c r="B81" s="1">
        <v>41671</v>
      </c>
      <c r="C81">
        <v>17</v>
      </c>
      <c r="D81" s="69">
        <v>28</v>
      </c>
      <c r="E81" s="1">
        <v>41671</v>
      </c>
      <c r="F81" s="1">
        <v>41699</v>
      </c>
      <c r="G81" s="4">
        <v>666</v>
      </c>
      <c r="H81" s="4">
        <v>265</v>
      </c>
    </row>
    <row r="82" spans="2:8" ht="14.25">
      <c r="B82" s="1">
        <v>41699</v>
      </c>
      <c r="C82">
        <v>18</v>
      </c>
      <c r="D82" s="69">
        <v>31</v>
      </c>
      <c r="E82" s="1">
        <v>41699</v>
      </c>
      <c r="F82" s="1">
        <v>41730</v>
      </c>
      <c r="G82" s="4">
        <v>666</v>
      </c>
      <c r="H82" s="4">
        <v>265</v>
      </c>
    </row>
    <row r="83" spans="2:8" ht="14.25">
      <c r="B83" s="1">
        <v>41730</v>
      </c>
      <c r="C83">
        <v>19</v>
      </c>
      <c r="D83" s="69">
        <v>30</v>
      </c>
      <c r="E83" s="1">
        <v>41730</v>
      </c>
      <c r="F83" s="1">
        <v>41760</v>
      </c>
      <c r="G83" s="4">
        <v>650</v>
      </c>
      <c r="H83" s="4">
        <v>249</v>
      </c>
    </row>
    <row r="84" spans="2:8" ht="14.25">
      <c r="B84" s="1">
        <v>41760</v>
      </c>
      <c r="C84">
        <v>20</v>
      </c>
      <c r="D84" s="69">
        <v>31</v>
      </c>
      <c r="E84" s="1">
        <v>41760</v>
      </c>
      <c r="F84" s="1">
        <v>41791</v>
      </c>
      <c r="G84" s="4">
        <v>650</v>
      </c>
      <c r="H84" s="4">
        <v>249</v>
      </c>
    </row>
    <row r="85" spans="2:8" ht="14.25">
      <c r="B85" s="1">
        <v>41791</v>
      </c>
      <c r="C85">
        <v>21</v>
      </c>
      <c r="D85" s="69">
        <v>30</v>
      </c>
      <c r="E85" s="1">
        <v>41791</v>
      </c>
      <c r="F85" s="1">
        <v>41821</v>
      </c>
      <c r="G85" s="4">
        <v>650</v>
      </c>
      <c r="H85" s="4">
        <v>249</v>
      </c>
    </row>
    <row r="86" spans="2:8" ht="14.25">
      <c r="B86" s="1">
        <v>41821</v>
      </c>
      <c r="C86">
        <v>22</v>
      </c>
      <c r="D86" s="69">
        <v>31</v>
      </c>
      <c r="E86" s="1">
        <v>41821</v>
      </c>
      <c r="F86" s="1">
        <v>41852</v>
      </c>
      <c r="G86" s="4">
        <v>683</v>
      </c>
      <c r="H86" s="4">
        <v>282</v>
      </c>
    </row>
    <row r="87" spans="2:8" ht="14.25">
      <c r="B87" s="1">
        <v>41852</v>
      </c>
      <c r="C87">
        <v>23</v>
      </c>
      <c r="D87" s="69">
        <v>31</v>
      </c>
      <c r="E87" s="1">
        <v>41852</v>
      </c>
      <c r="F87" s="1">
        <v>41883</v>
      </c>
      <c r="G87" s="4">
        <v>683</v>
      </c>
      <c r="H87" s="4">
        <v>282</v>
      </c>
    </row>
    <row r="88" spans="2:8" ht="14.25">
      <c r="B88" s="1">
        <v>41883</v>
      </c>
      <c r="C88">
        <v>24</v>
      </c>
      <c r="D88" s="69">
        <v>30</v>
      </c>
      <c r="E88" s="1">
        <v>41883</v>
      </c>
      <c r="F88" s="1">
        <v>41913</v>
      </c>
      <c r="G88" s="4">
        <v>683</v>
      </c>
      <c r="H88" s="4">
        <v>282</v>
      </c>
    </row>
    <row r="89" spans="2:8" ht="14.25">
      <c r="B89" s="1">
        <v>41913</v>
      </c>
      <c r="C89">
        <v>25</v>
      </c>
      <c r="D89" s="69">
        <v>31</v>
      </c>
      <c r="E89" s="1">
        <v>41913</v>
      </c>
      <c r="F89" s="1">
        <v>41944</v>
      </c>
      <c r="G89" s="4">
        <v>732</v>
      </c>
      <c r="H89" s="4">
        <v>331</v>
      </c>
    </row>
    <row r="90" spans="2:8" ht="14.25">
      <c r="B90" s="1">
        <v>41944</v>
      </c>
      <c r="C90">
        <v>26</v>
      </c>
      <c r="D90" s="69">
        <v>30</v>
      </c>
      <c r="E90" s="1">
        <v>41944</v>
      </c>
      <c r="F90" s="1">
        <v>41974</v>
      </c>
      <c r="G90" s="4">
        <v>732</v>
      </c>
      <c r="H90" s="4">
        <v>331</v>
      </c>
    </row>
    <row r="91" spans="2:8" ht="14.25">
      <c r="B91" s="1">
        <v>41974</v>
      </c>
      <c r="C91">
        <v>27</v>
      </c>
      <c r="D91" s="69">
        <v>31</v>
      </c>
      <c r="E91" s="1">
        <v>41974</v>
      </c>
      <c r="F91" s="1">
        <v>42005</v>
      </c>
      <c r="G91" s="4">
        <v>732</v>
      </c>
      <c r="H91" s="4">
        <v>331</v>
      </c>
    </row>
    <row r="92" spans="2:8" ht="14.25">
      <c r="B92" s="1">
        <v>42005</v>
      </c>
      <c r="C92">
        <v>28</v>
      </c>
      <c r="D92" s="69">
        <v>31</v>
      </c>
      <c r="E92" s="1">
        <v>42005</v>
      </c>
      <c r="F92" s="1">
        <v>42036</v>
      </c>
      <c r="G92" s="4">
        <v>734</v>
      </c>
      <c r="H92" s="4">
        <v>333</v>
      </c>
    </row>
    <row r="93" spans="2:8" ht="14.25">
      <c r="B93" s="1">
        <v>42036</v>
      </c>
      <c r="C93">
        <v>29</v>
      </c>
      <c r="D93" s="69">
        <v>28</v>
      </c>
      <c r="E93" s="1">
        <v>42036</v>
      </c>
      <c r="F93" s="1">
        <v>42064</v>
      </c>
      <c r="G93" s="4">
        <v>734</v>
      </c>
      <c r="H93" s="4">
        <v>333</v>
      </c>
    </row>
    <row r="94" spans="2:8" ht="14.25">
      <c r="B94" s="1">
        <v>42064</v>
      </c>
      <c r="C94">
        <v>30</v>
      </c>
      <c r="D94" s="69">
        <v>31</v>
      </c>
      <c r="E94" s="1">
        <v>42064</v>
      </c>
      <c r="F94" s="1">
        <v>42095</v>
      </c>
      <c r="G94" s="4">
        <v>734</v>
      </c>
      <c r="H94" s="4">
        <v>333</v>
      </c>
    </row>
    <row r="95" spans="2:8" ht="14.25">
      <c r="B95" s="1">
        <v>42095</v>
      </c>
      <c r="C95">
        <v>31</v>
      </c>
      <c r="D95" s="69">
        <v>30</v>
      </c>
      <c r="E95" s="1">
        <v>42095</v>
      </c>
      <c r="F95" s="1">
        <v>42125</v>
      </c>
      <c r="G95" s="4">
        <v>738</v>
      </c>
      <c r="H95" s="4">
        <v>337</v>
      </c>
    </row>
    <row r="96" spans="2:8" ht="14.25">
      <c r="B96" s="1">
        <v>42125</v>
      </c>
      <c r="C96">
        <v>32</v>
      </c>
      <c r="D96" s="69">
        <v>31</v>
      </c>
      <c r="E96" s="1">
        <v>42125</v>
      </c>
      <c r="F96" s="1">
        <v>42156</v>
      </c>
      <c r="G96" s="4">
        <v>738</v>
      </c>
      <c r="H96" s="4">
        <v>337</v>
      </c>
    </row>
    <row r="97" spans="2:8" ht="14.25">
      <c r="B97" s="1">
        <v>42156</v>
      </c>
      <c r="C97">
        <v>33</v>
      </c>
      <c r="D97" s="69">
        <v>30</v>
      </c>
      <c r="E97" s="1">
        <v>42156</v>
      </c>
      <c r="F97" s="1">
        <v>42186</v>
      </c>
      <c r="G97" s="4">
        <v>738</v>
      </c>
      <c r="H97" s="4">
        <v>337</v>
      </c>
    </row>
    <row r="98" spans="2:8" ht="14.25">
      <c r="B98" s="1">
        <v>42186</v>
      </c>
      <c r="C98">
        <v>34</v>
      </c>
      <c r="D98" s="69">
        <v>31</v>
      </c>
      <c r="E98" s="1">
        <v>42186</v>
      </c>
      <c r="F98" s="1">
        <v>42217</v>
      </c>
      <c r="G98" s="4">
        <v>738</v>
      </c>
      <c r="H98" s="4">
        <v>364</v>
      </c>
    </row>
    <row r="99" spans="2:8" ht="14.25">
      <c r="B99" s="1">
        <v>42217</v>
      </c>
      <c r="C99">
        <v>35</v>
      </c>
      <c r="D99" s="69">
        <v>31</v>
      </c>
      <c r="E99" s="1">
        <v>42217</v>
      </c>
      <c r="F99" s="1">
        <v>42248</v>
      </c>
      <c r="G99" s="4">
        <v>738</v>
      </c>
      <c r="H99" s="4">
        <v>364</v>
      </c>
    </row>
    <row r="100" spans="2:8" ht="14.25">
      <c r="B100" s="1">
        <v>42248</v>
      </c>
      <c r="C100">
        <v>36</v>
      </c>
      <c r="D100" s="69">
        <v>30</v>
      </c>
      <c r="E100" s="1">
        <v>42248</v>
      </c>
      <c r="F100" s="1">
        <v>42278</v>
      </c>
      <c r="G100" s="4">
        <v>738</v>
      </c>
      <c r="H100" s="4">
        <v>364</v>
      </c>
    </row>
    <row r="101" spans="2:8" ht="14.25">
      <c r="B101" s="1">
        <v>42278</v>
      </c>
      <c r="C101">
        <v>37</v>
      </c>
      <c r="D101" s="69">
        <v>31</v>
      </c>
      <c r="E101" s="1">
        <v>42278</v>
      </c>
      <c r="F101" s="1">
        <v>42309</v>
      </c>
      <c r="G101" s="4">
        <v>738</v>
      </c>
      <c r="H101" s="4">
        <v>398</v>
      </c>
    </row>
    <row r="102" spans="2:8" ht="14.25">
      <c r="B102" s="1">
        <v>42309</v>
      </c>
      <c r="C102">
        <v>38</v>
      </c>
      <c r="D102" s="69">
        <v>30</v>
      </c>
      <c r="E102" s="1">
        <v>42309</v>
      </c>
      <c r="F102" s="1">
        <v>42339</v>
      </c>
      <c r="G102" s="4">
        <v>738</v>
      </c>
      <c r="H102" s="4">
        <v>398</v>
      </c>
    </row>
    <row r="103" spans="2:8" ht="14.25">
      <c r="B103" s="1">
        <v>42339</v>
      </c>
      <c r="C103">
        <v>39</v>
      </c>
      <c r="D103" s="69">
        <v>31</v>
      </c>
      <c r="E103" s="1">
        <v>42339</v>
      </c>
      <c r="F103" s="1">
        <v>42370</v>
      </c>
      <c r="G103" s="4">
        <v>738</v>
      </c>
      <c r="H103" s="4">
        <v>398</v>
      </c>
    </row>
    <row r="104" spans="2:8" ht="14.25">
      <c r="B104" s="1">
        <v>42370</v>
      </c>
      <c r="C104">
        <v>40</v>
      </c>
      <c r="D104" s="69">
        <v>31</v>
      </c>
      <c r="E104" s="1">
        <v>42370</v>
      </c>
      <c r="F104" s="1">
        <v>42401</v>
      </c>
      <c r="G104" s="4">
        <v>738</v>
      </c>
      <c r="H104" s="4">
        <v>426</v>
      </c>
    </row>
    <row r="105" spans="2:8" ht="14.25">
      <c r="B105" s="1">
        <v>42401</v>
      </c>
      <c r="C105">
        <v>41</v>
      </c>
      <c r="D105" s="69">
        <v>29</v>
      </c>
      <c r="E105" s="1">
        <v>42401</v>
      </c>
      <c r="F105" s="1">
        <v>42430</v>
      </c>
      <c r="G105" s="4">
        <v>738</v>
      </c>
      <c r="H105" s="4">
        <v>426</v>
      </c>
    </row>
    <row r="106" spans="2:8" ht="14.25">
      <c r="B106" s="1">
        <v>42430</v>
      </c>
      <c r="C106">
        <v>42</v>
      </c>
      <c r="D106" s="69">
        <v>31</v>
      </c>
      <c r="E106" s="1">
        <v>42430</v>
      </c>
      <c r="F106" s="1">
        <v>42461</v>
      </c>
      <c r="G106" s="4">
        <v>738</v>
      </c>
      <c r="H106" s="4">
        <v>426</v>
      </c>
    </row>
    <row r="107" spans="2:8" ht="14.25">
      <c r="B107" s="1">
        <v>42461</v>
      </c>
      <c r="C107">
        <v>43</v>
      </c>
      <c r="D107" s="69">
        <v>30</v>
      </c>
      <c r="E107" s="1">
        <v>42461</v>
      </c>
      <c r="F107" s="1">
        <v>42491</v>
      </c>
      <c r="G107" s="4">
        <v>738</v>
      </c>
      <c r="H107" s="4">
        <v>420</v>
      </c>
    </row>
    <row r="108" spans="2:8" ht="14.25">
      <c r="B108" s="1">
        <v>42491</v>
      </c>
      <c r="C108">
        <v>44</v>
      </c>
      <c r="D108" s="69">
        <v>31</v>
      </c>
      <c r="E108" s="1">
        <v>42491</v>
      </c>
      <c r="F108" s="1">
        <v>42522</v>
      </c>
      <c r="G108" s="4">
        <v>738</v>
      </c>
      <c r="H108" s="4">
        <v>420</v>
      </c>
    </row>
    <row r="109" spans="2:8" ht="14.25">
      <c r="B109" s="1">
        <v>42522</v>
      </c>
      <c r="C109">
        <v>45</v>
      </c>
      <c r="D109" s="69">
        <v>30</v>
      </c>
      <c r="E109" s="1">
        <v>42522</v>
      </c>
      <c r="F109" s="1">
        <v>42552</v>
      </c>
      <c r="G109" s="4">
        <v>738</v>
      </c>
      <c r="H109" s="4">
        <v>420</v>
      </c>
    </row>
    <row r="110" spans="2:8" ht="14.25">
      <c r="B110" s="1">
        <v>42552</v>
      </c>
      <c r="C110">
        <v>46</v>
      </c>
      <c r="D110" s="69">
        <v>31</v>
      </c>
      <c r="E110" s="1">
        <v>42552</v>
      </c>
      <c r="F110" s="1">
        <v>42583</v>
      </c>
      <c r="G110" s="4">
        <v>738</v>
      </c>
      <c r="H110" s="4">
        <v>455</v>
      </c>
    </row>
    <row r="111" spans="2:8" ht="14.25">
      <c r="B111" s="1">
        <v>42583</v>
      </c>
      <c r="C111">
        <v>47</v>
      </c>
      <c r="D111" s="69">
        <v>31</v>
      </c>
      <c r="E111" s="1">
        <v>42583</v>
      </c>
      <c r="F111" s="1">
        <v>42614</v>
      </c>
      <c r="G111" s="4">
        <v>738</v>
      </c>
      <c r="H111" s="4">
        <v>455</v>
      </c>
    </row>
    <row r="112" spans="2:8" ht="14.25">
      <c r="B112" s="1">
        <v>42614</v>
      </c>
      <c r="C112">
        <v>48</v>
      </c>
      <c r="D112" s="69">
        <v>30</v>
      </c>
      <c r="E112" s="1">
        <v>42614</v>
      </c>
      <c r="F112" s="1">
        <v>42644</v>
      </c>
      <c r="G112" s="4">
        <v>738</v>
      </c>
      <c r="H112" s="4">
        <v>455</v>
      </c>
    </row>
    <row r="113" spans="2:8" ht="14.25">
      <c r="B113" s="1">
        <v>42644</v>
      </c>
      <c r="C113">
        <v>49</v>
      </c>
      <c r="D113" s="69">
        <v>31</v>
      </c>
      <c r="E113" s="1">
        <v>42644</v>
      </c>
      <c r="F113" s="1">
        <v>42675</v>
      </c>
      <c r="G113" s="4">
        <v>738</v>
      </c>
      <c r="H113" s="4">
        <v>478</v>
      </c>
    </row>
    <row r="114" spans="2:8" ht="14.25">
      <c r="B114" s="1">
        <v>42675</v>
      </c>
      <c r="C114">
        <v>50</v>
      </c>
      <c r="D114" s="69">
        <v>30</v>
      </c>
      <c r="E114" s="1">
        <v>42675</v>
      </c>
      <c r="F114" s="1">
        <v>42705</v>
      </c>
      <c r="G114" s="4">
        <v>738</v>
      </c>
      <c r="H114" s="4">
        <v>478</v>
      </c>
    </row>
    <row r="115" spans="2:8" ht="14.25">
      <c r="B115" s="1">
        <v>42705</v>
      </c>
      <c r="C115">
        <v>51</v>
      </c>
      <c r="D115" s="69">
        <v>31</v>
      </c>
      <c r="E115" s="1">
        <v>42705</v>
      </c>
      <c r="F115" s="1">
        <v>42736</v>
      </c>
      <c r="G115" s="4">
        <v>738</v>
      </c>
      <c r="H115" s="4">
        <v>478</v>
      </c>
    </row>
    <row r="116" spans="2:8" ht="14.25">
      <c r="B116" s="1">
        <v>42736</v>
      </c>
      <c r="C116">
        <v>52</v>
      </c>
      <c r="D116" s="69">
        <v>31</v>
      </c>
      <c r="E116" s="1">
        <v>42736</v>
      </c>
      <c r="F116" s="1">
        <v>42767</v>
      </c>
      <c r="G116" s="4">
        <v>738</v>
      </c>
      <c r="H116" s="4">
        <v>469</v>
      </c>
    </row>
    <row r="117" spans="2:8" ht="14.25">
      <c r="B117" s="1">
        <v>42767</v>
      </c>
      <c r="C117">
        <v>53</v>
      </c>
      <c r="D117" s="69">
        <v>28</v>
      </c>
      <c r="E117" s="1">
        <v>42767</v>
      </c>
      <c r="F117" s="1">
        <v>42795</v>
      </c>
      <c r="G117" s="4">
        <v>738</v>
      </c>
      <c r="H117" s="4">
        <v>469</v>
      </c>
    </row>
    <row r="118" spans="2:8" ht="14.25">
      <c r="B118" s="1">
        <v>42795</v>
      </c>
      <c r="C118">
        <v>54</v>
      </c>
      <c r="D118" s="69">
        <v>31</v>
      </c>
      <c r="E118" s="1">
        <v>42795</v>
      </c>
      <c r="F118" s="1">
        <v>42826</v>
      </c>
      <c r="G118" s="4">
        <v>738</v>
      </c>
      <c r="H118" s="4">
        <v>469</v>
      </c>
    </row>
    <row r="119" spans="2:8" ht="14.25">
      <c r="B119" s="1">
        <v>42826</v>
      </c>
      <c r="C119">
        <v>55</v>
      </c>
      <c r="D119" s="69">
        <v>30</v>
      </c>
      <c r="E119" s="1">
        <v>42826</v>
      </c>
      <c r="F119" s="1">
        <v>42856</v>
      </c>
      <c r="G119" s="4">
        <v>738</v>
      </c>
      <c r="H119" s="4">
        <v>456</v>
      </c>
    </row>
    <row r="120" spans="2:8" ht="14.25">
      <c r="B120" s="1">
        <v>42856</v>
      </c>
      <c r="C120">
        <v>56</v>
      </c>
      <c r="D120" s="69">
        <v>31</v>
      </c>
      <c r="E120" s="1">
        <v>42856</v>
      </c>
      <c r="F120" s="1">
        <v>42887</v>
      </c>
      <c r="G120" s="4">
        <v>738</v>
      </c>
      <c r="H120" s="4">
        <v>456</v>
      </c>
    </row>
    <row r="121" spans="2:8" ht="14.25">
      <c r="B121" s="1">
        <v>42887</v>
      </c>
      <c r="C121">
        <v>57</v>
      </c>
      <c r="D121" s="69">
        <v>30</v>
      </c>
      <c r="E121" s="1">
        <v>42887</v>
      </c>
      <c r="F121" s="1">
        <v>42917</v>
      </c>
      <c r="G121" s="4">
        <v>738</v>
      </c>
      <c r="H121" s="4">
        <v>456</v>
      </c>
    </row>
    <row r="122" spans="2:8" ht="14.25">
      <c r="B122" s="1">
        <v>42917</v>
      </c>
      <c r="C122">
        <v>58</v>
      </c>
      <c r="D122" s="69">
        <v>31</v>
      </c>
      <c r="E122" s="1">
        <v>42917</v>
      </c>
      <c r="F122" s="1">
        <v>42948</v>
      </c>
      <c r="G122" s="4">
        <v>738</v>
      </c>
      <c r="H122" s="4">
        <v>478</v>
      </c>
    </row>
    <row r="123" spans="2:8" ht="14.25">
      <c r="B123" s="1">
        <v>42948</v>
      </c>
      <c r="C123">
        <v>59</v>
      </c>
      <c r="D123" s="69">
        <v>31</v>
      </c>
      <c r="E123" s="1">
        <v>42948</v>
      </c>
      <c r="F123" s="1">
        <v>42979</v>
      </c>
      <c r="G123" s="4">
        <v>738</v>
      </c>
      <c r="H123" s="4">
        <v>478</v>
      </c>
    </row>
    <row r="124" spans="2:8" ht="14.25">
      <c r="B124" s="1">
        <v>42979</v>
      </c>
      <c r="C124">
        <v>60</v>
      </c>
      <c r="D124" s="69">
        <v>30</v>
      </c>
      <c r="E124" s="1">
        <v>42979</v>
      </c>
      <c r="F124" s="1">
        <v>43009</v>
      </c>
      <c r="G124" s="4">
        <v>738</v>
      </c>
      <c r="H124" s="4">
        <v>478</v>
      </c>
    </row>
    <row r="125" spans="2:8" ht="14.25">
      <c r="B125" s="1">
        <v>43009</v>
      </c>
      <c r="C125">
        <v>61</v>
      </c>
      <c r="D125" s="69">
        <v>31</v>
      </c>
      <c r="E125" s="1">
        <v>43009</v>
      </c>
      <c r="F125" s="1">
        <v>43040</v>
      </c>
      <c r="G125" s="4">
        <v>738</v>
      </c>
      <c r="H125">
        <v>38</v>
      </c>
    </row>
    <row r="126" spans="2:8" ht="14.25">
      <c r="B126" s="1">
        <v>43040</v>
      </c>
      <c r="C126">
        <v>62</v>
      </c>
      <c r="D126" s="69">
        <v>30</v>
      </c>
      <c r="E126" s="1">
        <v>43040</v>
      </c>
      <c r="F126" s="1">
        <v>43070</v>
      </c>
      <c r="G126" s="4">
        <v>738</v>
      </c>
      <c r="H126">
        <v>38</v>
      </c>
    </row>
    <row r="127" spans="2:8" ht="14.25">
      <c r="B127" s="1">
        <v>43070</v>
      </c>
      <c r="C127">
        <v>63</v>
      </c>
      <c r="D127" s="69">
        <v>31</v>
      </c>
      <c r="E127" s="1">
        <v>43070</v>
      </c>
      <c r="F127" s="1">
        <v>43101</v>
      </c>
      <c r="G127" s="4">
        <v>738</v>
      </c>
      <c r="H127">
        <v>38</v>
      </c>
    </row>
    <row r="128" spans="2:8" ht="14.25">
      <c r="B128" s="1">
        <v>43101</v>
      </c>
      <c r="C128">
        <v>64</v>
      </c>
      <c r="D128" s="69">
        <v>31</v>
      </c>
      <c r="E128" s="1">
        <v>43101</v>
      </c>
      <c r="F128" s="1">
        <v>43132</v>
      </c>
      <c r="G128" s="4">
        <v>738</v>
      </c>
      <c r="H128">
        <v>49</v>
      </c>
    </row>
    <row r="129" spans="2:8" ht="14.25">
      <c r="B129" s="1">
        <v>43132</v>
      </c>
      <c r="C129">
        <v>65</v>
      </c>
      <c r="D129" s="69">
        <v>28</v>
      </c>
      <c r="E129" s="1">
        <v>43132</v>
      </c>
      <c r="F129" s="1">
        <v>43160</v>
      </c>
      <c r="G129" s="4">
        <v>738</v>
      </c>
      <c r="H129">
        <v>49</v>
      </c>
    </row>
    <row r="130" spans="2:8" ht="14.25">
      <c r="B130" s="1">
        <v>43160</v>
      </c>
      <c r="C130">
        <v>66</v>
      </c>
      <c r="D130" s="69">
        <v>31</v>
      </c>
      <c r="E130" s="1">
        <v>43160</v>
      </c>
      <c r="F130" s="1">
        <v>43191</v>
      </c>
      <c r="G130" s="4">
        <v>738</v>
      </c>
      <c r="H130">
        <v>49</v>
      </c>
    </row>
    <row r="131" spans="2:8" ht="14.25">
      <c r="B131" s="1">
        <v>43191</v>
      </c>
      <c r="C131">
        <v>67</v>
      </c>
      <c r="D131" s="69">
        <v>30</v>
      </c>
      <c r="E131" s="1">
        <v>43191</v>
      </c>
      <c r="F131" s="1">
        <v>43221</v>
      </c>
      <c r="G131" s="4">
        <v>738</v>
      </c>
      <c r="H131">
        <v>51</v>
      </c>
    </row>
    <row r="132" spans="2:8" ht="14.25">
      <c r="B132" s="1">
        <v>43221</v>
      </c>
      <c r="C132">
        <v>68</v>
      </c>
      <c r="D132" s="69">
        <v>31</v>
      </c>
      <c r="E132" s="1">
        <v>43221</v>
      </c>
      <c r="F132" s="1">
        <v>43252</v>
      </c>
      <c r="G132" s="4">
        <v>738</v>
      </c>
      <c r="H132">
        <v>51</v>
      </c>
    </row>
    <row r="133" spans="2:8" ht="14.25">
      <c r="B133" s="1">
        <v>43252</v>
      </c>
      <c r="C133">
        <v>69</v>
      </c>
      <c r="D133" s="69">
        <v>30</v>
      </c>
      <c r="E133" s="1">
        <v>43252</v>
      </c>
      <c r="F133" s="1">
        <v>43282</v>
      </c>
      <c r="G133" s="4">
        <v>738</v>
      </c>
      <c r="H133">
        <v>51</v>
      </c>
    </row>
    <row r="134" spans="2:8" ht="14.25">
      <c r="B134" s="1">
        <v>43282</v>
      </c>
      <c r="C134">
        <v>70</v>
      </c>
      <c r="D134" s="69">
        <v>31</v>
      </c>
      <c r="E134" s="1">
        <v>43282</v>
      </c>
      <c r="F134" s="1">
        <v>43313</v>
      </c>
      <c r="G134" s="4">
        <v>738</v>
      </c>
      <c r="H134">
        <v>63</v>
      </c>
    </row>
    <row r="135" spans="2:8" ht="14.25">
      <c r="B135" s="1">
        <v>43313</v>
      </c>
      <c r="C135">
        <v>71</v>
      </c>
      <c r="D135" s="69">
        <v>31</v>
      </c>
      <c r="E135" s="1">
        <v>43313</v>
      </c>
      <c r="F135" s="1">
        <v>43344</v>
      </c>
      <c r="G135" s="4">
        <v>738</v>
      </c>
      <c r="H135">
        <v>63</v>
      </c>
    </row>
    <row r="136" spans="2:8" ht="14.25">
      <c r="B136" s="1">
        <v>43344</v>
      </c>
      <c r="C136">
        <v>72</v>
      </c>
      <c r="D136" s="69">
        <v>30</v>
      </c>
      <c r="E136" s="1">
        <v>43344</v>
      </c>
      <c r="F136" s="1">
        <v>43374</v>
      </c>
      <c r="G136" s="4">
        <v>738</v>
      </c>
      <c r="H136">
        <v>63</v>
      </c>
    </row>
    <row r="137" spans="2:8" ht="14.25">
      <c r="B137" s="1">
        <v>43374</v>
      </c>
      <c r="C137">
        <v>73</v>
      </c>
      <c r="D137" s="69">
        <v>31</v>
      </c>
      <c r="E137" s="1">
        <v>43374</v>
      </c>
      <c r="F137" s="1">
        <v>43405</v>
      </c>
      <c r="G137" s="4">
        <v>738</v>
      </c>
      <c r="H137">
        <v>129</v>
      </c>
    </row>
    <row r="138" spans="2:8" ht="14.25">
      <c r="B138" s="1">
        <v>43405</v>
      </c>
      <c r="C138">
        <v>74</v>
      </c>
      <c r="D138" s="69">
        <v>30</v>
      </c>
      <c r="E138" s="1">
        <v>43405</v>
      </c>
      <c r="F138" s="1">
        <v>43435</v>
      </c>
      <c r="G138" s="4">
        <v>738</v>
      </c>
      <c r="H138">
        <v>129</v>
      </c>
    </row>
    <row r="139" spans="2:8" ht="14.25">
      <c r="B139" s="1">
        <v>43435</v>
      </c>
      <c r="C139">
        <v>75</v>
      </c>
      <c r="D139" s="69">
        <v>31</v>
      </c>
      <c r="E139" s="1">
        <v>43435</v>
      </c>
      <c r="F139" s="1">
        <v>43466</v>
      </c>
      <c r="G139" s="4">
        <v>738</v>
      </c>
      <c r="H139">
        <v>129</v>
      </c>
    </row>
    <row r="140" spans="2:8" ht="14.25">
      <c r="B140" s="1">
        <v>43466</v>
      </c>
      <c r="C140">
        <v>76</v>
      </c>
      <c r="D140" s="69">
        <v>31</v>
      </c>
      <c r="E140" s="1">
        <v>43466</v>
      </c>
      <c r="F140" s="1">
        <v>43497</v>
      </c>
      <c r="G140" s="4">
        <v>738</v>
      </c>
      <c r="H140">
        <v>133</v>
      </c>
    </row>
    <row r="141" spans="2:8" ht="14.25">
      <c r="B141" s="1">
        <v>43497</v>
      </c>
      <c r="C141">
        <v>77</v>
      </c>
      <c r="D141" s="69">
        <v>28</v>
      </c>
      <c r="E141" s="1">
        <v>43497</v>
      </c>
      <c r="F141" s="1">
        <v>43525</v>
      </c>
      <c r="G141" s="4">
        <v>738</v>
      </c>
      <c r="H141">
        <v>133</v>
      </c>
    </row>
    <row r="142" spans="2:8" ht="14.25">
      <c r="B142" s="1">
        <v>43525</v>
      </c>
      <c r="C142">
        <v>78</v>
      </c>
      <c r="D142" s="69">
        <v>31</v>
      </c>
      <c r="E142" s="1">
        <v>43525</v>
      </c>
      <c r="F142" s="1">
        <v>43556</v>
      </c>
      <c r="G142" s="4">
        <v>738</v>
      </c>
      <c r="H142">
        <v>133</v>
      </c>
    </row>
    <row r="143" spans="2:8" ht="14.25">
      <c r="B143" s="1">
        <v>43556</v>
      </c>
      <c r="C143">
        <v>79</v>
      </c>
      <c r="D143" s="69">
        <v>30</v>
      </c>
      <c r="E143" s="1">
        <v>43556</v>
      </c>
      <c r="F143" s="1">
        <v>43586</v>
      </c>
      <c r="G143" s="4">
        <v>738</v>
      </c>
      <c r="H143">
        <v>167</v>
      </c>
    </row>
    <row r="144" spans="2:8" ht="14.25">
      <c r="B144" s="1">
        <v>43586</v>
      </c>
      <c r="C144">
        <v>80</v>
      </c>
      <c r="D144" s="69">
        <v>31</v>
      </c>
      <c r="E144" s="1">
        <v>43586</v>
      </c>
      <c r="F144" s="1">
        <v>43617</v>
      </c>
      <c r="G144" s="4">
        <v>738</v>
      </c>
      <c r="H144">
        <v>167</v>
      </c>
    </row>
    <row r="145" spans="2:8" ht="14.25">
      <c r="B145" s="1">
        <v>43617</v>
      </c>
      <c r="C145">
        <v>81</v>
      </c>
      <c r="D145" s="69">
        <v>30</v>
      </c>
      <c r="E145" s="1">
        <v>43617</v>
      </c>
      <c r="F145" s="1">
        <v>43647</v>
      </c>
      <c r="G145" s="4">
        <v>738</v>
      </c>
      <c r="H145">
        <v>167</v>
      </c>
    </row>
    <row r="146" spans="2:8" ht="14.25">
      <c r="B146" s="1">
        <v>43647</v>
      </c>
      <c r="C146">
        <v>82</v>
      </c>
      <c r="D146" s="69">
        <v>31</v>
      </c>
      <c r="E146" s="1">
        <v>43647</v>
      </c>
      <c r="F146" s="1">
        <v>43678</v>
      </c>
      <c r="G146" s="4">
        <v>738</v>
      </c>
      <c r="H146">
        <v>203</v>
      </c>
    </row>
    <row r="147" spans="2:8" ht="14.25">
      <c r="B147" s="1">
        <v>43678</v>
      </c>
      <c r="C147">
        <v>83</v>
      </c>
      <c r="D147" s="69">
        <v>31</v>
      </c>
      <c r="E147" s="1">
        <v>43678</v>
      </c>
      <c r="F147" s="1">
        <v>43709</v>
      </c>
      <c r="G147" s="4">
        <v>738</v>
      </c>
      <c r="H147">
        <v>203</v>
      </c>
    </row>
    <row r="148" spans="2:8" ht="14.25">
      <c r="B148" s="1">
        <v>43709</v>
      </c>
      <c r="C148">
        <v>84</v>
      </c>
      <c r="D148" s="69">
        <v>30</v>
      </c>
      <c r="E148" s="1">
        <v>43709</v>
      </c>
      <c r="F148" s="1">
        <v>43739</v>
      </c>
      <c r="G148" s="4">
        <v>738</v>
      </c>
      <c r="H148">
        <v>203</v>
      </c>
    </row>
    <row r="149" spans="2:8" ht="14.25">
      <c r="B149" s="1">
        <v>43739</v>
      </c>
      <c r="C149">
        <v>85</v>
      </c>
      <c r="D149" s="69">
        <v>31</v>
      </c>
      <c r="E149" s="1">
        <v>43739</v>
      </c>
      <c r="F149" s="1">
        <v>43770</v>
      </c>
      <c r="G149" s="4">
        <v>738</v>
      </c>
      <c r="H149">
        <v>239</v>
      </c>
    </row>
    <row r="150" spans="2:8" ht="14.25">
      <c r="B150" s="1">
        <v>43770</v>
      </c>
      <c r="C150">
        <v>86</v>
      </c>
      <c r="D150" s="69">
        <v>30</v>
      </c>
      <c r="E150" s="1">
        <v>43770</v>
      </c>
      <c r="F150" s="1">
        <v>43800</v>
      </c>
      <c r="G150" s="4">
        <v>738</v>
      </c>
      <c r="H150">
        <v>239</v>
      </c>
    </row>
    <row r="151" spans="2:8" ht="14.25">
      <c r="B151" s="1">
        <v>43800</v>
      </c>
      <c r="C151">
        <v>87</v>
      </c>
      <c r="D151" s="69">
        <v>31</v>
      </c>
      <c r="E151" s="1">
        <v>43800</v>
      </c>
      <c r="F151" s="1">
        <v>43831</v>
      </c>
      <c r="G151" s="4">
        <v>738</v>
      </c>
      <c r="H151">
        <v>239</v>
      </c>
    </row>
    <row r="152" spans="2:8" ht="14.25">
      <c r="B152" s="1">
        <v>43831</v>
      </c>
      <c r="C152">
        <v>88</v>
      </c>
      <c r="D152" s="69">
        <v>31</v>
      </c>
      <c r="E152" s="1">
        <v>43831</v>
      </c>
      <c r="F152" s="1">
        <v>43862</v>
      </c>
      <c r="G152" s="4">
        <v>738</v>
      </c>
      <c r="H152">
        <v>281</v>
      </c>
    </row>
    <row r="153" spans="2:8" ht="14.25">
      <c r="B153" s="1">
        <v>43862</v>
      </c>
      <c r="C153">
        <v>89</v>
      </c>
      <c r="D153" s="69">
        <v>29</v>
      </c>
      <c r="E153" s="1">
        <v>43862</v>
      </c>
      <c r="F153" s="1">
        <v>43891</v>
      </c>
      <c r="G153" s="4">
        <v>738</v>
      </c>
      <c r="H153">
        <v>281</v>
      </c>
    </row>
    <row r="154" spans="2:8" ht="14.25">
      <c r="B154" s="1">
        <v>43891</v>
      </c>
      <c r="C154">
        <v>90</v>
      </c>
      <c r="D154" s="69">
        <v>31</v>
      </c>
      <c r="E154" s="1">
        <v>43891</v>
      </c>
      <c r="F154" s="1">
        <v>43922</v>
      </c>
      <c r="G154" s="4">
        <v>738</v>
      </c>
      <c r="H154">
        <v>281</v>
      </c>
    </row>
    <row r="155" spans="2:8" ht="14.25">
      <c r="B155" s="1">
        <v>43922</v>
      </c>
      <c r="C155">
        <v>91</v>
      </c>
      <c r="D155" s="69">
        <v>30</v>
      </c>
      <c r="E155" s="1">
        <v>43922</v>
      </c>
      <c r="F155" s="1">
        <v>43952</v>
      </c>
      <c r="G155" s="4">
        <v>738</v>
      </c>
      <c r="H155">
        <v>283</v>
      </c>
    </row>
    <row r="156" spans="2:8" ht="14.25">
      <c r="B156" s="1">
        <v>43952</v>
      </c>
      <c r="C156">
        <v>92</v>
      </c>
      <c r="D156" s="69">
        <v>31</v>
      </c>
      <c r="E156" s="1">
        <v>43952</v>
      </c>
      <c r="F156" s="1">
        <v>43983</v>
      </c>
      <c r="G156" s="4">
        <v>738</v>
      </c>
      <c r="H156">
        <v>283</v>
      </c>
    </row>
    <row r="157" spans="2:8" ht="14.25">
      <c r="B157" s="1">
        <v>43983</v>
      </c>
      <c r="C157">
        <v>93</v>
      </c>
      <c r="D157" s="69">
        <v>30</v>
      </c>
      <c r="E157" s="1">
        <v>43983</v>
      </c>
      <c r="F157" s="1">
        <v>44013</v>
      </c>
      <c r="G157" s="4">
        <v>738</v>
      </c>
      <c r="H157">
        <v>283</v>
      </c>
    </row>
    <row r="158" spans="2:8" ht="14.25">
      <c r="B158" s="1">
        <v>44013</v>
      </c>
      <c r="C158">
        <v>94</v>
      </c>
      <c r="D158" s="69">
        <v>31</v>
      </c>
      <c r="E158" s="1">
        <v>44013</v>
      </c>
      <c r="F158" s="1">
        <v>44044</v>
      </c>
      <c r="G158" s="4">
        <v>738</v>
      </c>
      <c r="H158">
        <v>297</v>
      </c>
    </row>
    <row r="159" spans="2:8" ht="14.25">
      <c r="B159" s="1">
        <v>44044</v>
      </c>
      <c r="C159">
        <v>95</v>
      </c>
      <c r="D159" s="69">
        <v>31</v>
      </c>
      <c r="E159" s="1">
        <v>44044</v>
      </c>
      <c r="F159" s="1">
        <v>44075</v>
      </c>
      <c r="G159" s="4">
        <v>738</v>
      </c>
      <c r="H159">
        <v>297</v>
      </c>
    </row>
    <row r="160" spans="2:8" ht="14.25">
      <c r="B160" s="1">
        <v>44075</v>
      </c>
      <c r="C160">
        <v>96</v>
      </c>
      <c r="D160" s="69">
        <v>30</v>
      </c>
      <c r="E160" s="1">
        <v>44075</v>
      </c>
      <c r="F160" s="1">
        <v>44105</v>
      </c>
      <c r="G160" s="4">
        <v>738</v>
      </c>
      <c r="H160">
        <v>297</v>
      </c>
    </row>
    <row r="161" spans="2:8" ht="14.25">
      <c r="B161" s="1">
        <v>44105</v>
      </c>
      <c r="C161">
        <v>97</v>
      </c>
      <c r="D161" s="69">
        <v>31</v>
      </c>
      <c r="E161" s="1">
        <v>44105</v>
      </c>
      <c r="F161" s="1">
        <v>44136</v>
      </c>
      <c r="G161" s="4">
        <v>738</v>
      </c>
      <c r="H161">
        <v>341</v>
      </c>
    </row>
    <row r="162" spans="2:8" ht="14.25">
      <c r="B162" s="1">
        <v>44136</v>
      </c>
      <c r="C162">
        <v>98</v>
      </c>
      <c r="D162" s="69">
        <v>30</v>
      </c>
      <c r="E162" s="1">
        <v>44136</v>
      </c>
      <c r="F162" s="1">
        <v>44166</v>
      </c>
      <c r="G162" s="4">
        <v>738</v>
      </c>
      <c r="H162">
        <v>341</v>
      </c>
    </row>
    <row r="163" spans="2:8" ht="14.25">
      <c r="B163" s="1">
        <v>44166</v>
      </c>
      <c r="C163">
        <v>99</v>
      </c>
      <c r="D163" s="69">
        <v>31</v>
      </c>
      <c r="E163" s="1">
        <v>44166</v>
      </c>
      <c r="F163" s="1">
        <v>44197</v>
      </c>
      <c r="G163" s="4">
        <v>738</v>
      </c>
      <c r="H163">
        <v>341</v>
      </c>
    </row>
    <row r="164" spans="2:8" ht="14.25">
      <c r="B164" s="1">
        <v>44197</v>
      </c>
      <c r="C164">
        <v>100</v>
      </c>
      <c r="D164" s="69">
        <v>31</v>
      </c>
      <c r="E164" s="1">
        <v>44197</v>
      </c>
      <c r="F164" s="1">
        <v>44228</v>
      </c>
      <c r="G164" s="4">
        <v>738</v>
      </c>
      <c r="H164">
        <v>374</v>
      </c>
    </row>
    <row r="165" spans="2:8" ht="14.25">
      <c r="B165" s="1">
        <v>44228</v>
      </c>
      <c r="C165">
        <v>101</v>
      </c>
      <c r="D165" s="69">
        <v>28</v>
      </c>
      <c r="E165" s="1">
        <v>44228</v>
      </c>
      <c r="F165" s="1">
        <v>44256</v>
      </c>
      <c r="G165" s="4">
        <v>738</v>
      </c>
      <c r="H165">
        <v>374</v>
      </c>
    </row>
    <row r="166" spans="2:8" ht="14.25">
      <c r="B166" s="1">
        <v>44256</v>
      </c>
      <c r="C166">
        <v>102</v>
      </c>
      <c r="D166" s="69">
        <v>31</v>
      </c>
      <c r="E166" s="1">
        <v>44256</v>
      </c>
      <c r="F166" s="1">
        <v>44287</v>
      </c>
      <c r="G166" s="4">
        <v>738</v>
      </c>
      <c r="H166">
        <v>374</v>
      </c>
    </row>
    <row r="167" spans="2:8" ht="14.25">
      <c r="B167" s="1">
        <v>44287</v>
      </c>
      <c r="C167">
        <v>103</v>
      </c>
      <c r="D167" s="69">
        <v>30</v>
      </c>
      <c r="E167" s="1">
        <v>44287</v>
      </c>
      <c r="F167" s="1">
        <v>44317</v>
      </c>
      <c r="G167" s="4">
        <v>738</v>
      </c>
      <c r="H167">
        <v>367</v>
      </c>
    </row>
    <row r="168" spans="2:8" ht="14.25">
      <c r="B168" s="1">
        <v>44317</v>
      </c>
      <c r="C168">
        <v>104</v>
      </c>
      <c r="D168" s="69">
        <v>31</v>
      </c>
      <c r="E168" s="1">
        <v>44317</v>
      </c>
      <c r="F168" s="1">
        <v>44348</v>
      </c>
      <c r="G168" s="4">
        <v>738</v>
      </c>
      <c r="H168">
        <v>367</v>
      </c>
    </row>
    <row r="169" spans="2:8" ht="14.25">
      <c r="B169" s="1">
        <v>44348</v>
      </c>
      <c r="C169">
        <v>105</v>
      </c>
      <c r="D169" s="69">
        <v>30</v>
      </c>
      <c r="E169" s="1">
        <v>44348</v>
      </c>
      <c r="F169" s="1">
        <v>44378</v>
      </c>
      <c r="G169" s="4">
        <v>738</v>
      </c>
      <c r="H169">
        <v>367</v>
      </c>
    </row>
    <row r="170" spans="2:8" ht="14.25">
      <c r="B170" s="1">
        <v>44378</v>
      </c>
      <c r="C170">
        <v>106</v>
      </c>
      <c r="D170" s="69">
        <v>31</v>
      </c>
      <c r="E170" s="1">
        <v>44378</v>
      </c>
      <c r="F170" s="1">
        <v>44409</v>
      </c>
      <c r="G170" s="4">
        <v>738</v>
      </c>
      <c r="H170">
        <v>397</v>
      </c>
    </row>
    <row r="171" spans="2:8" ht="14.25">
      <c r="B171" s="1">
        <v>44409</v>
      </c>
      <c r="C171">
        <v>107</v>
      </c>
      <c r="D171" s="69">
        <v>31</v>
      </c>
      <c r="E171" s="1">
        <v>44409</v>
      </c>
      <c r="F171" s="1">
        <v>44440</v>
      </c>
      <c r="G171" s="4">
        <v>738</v>
      </c>
      <c r="H171">
        <v>397</v>
      </c>
    </row>
    <row r="172" spans="2:8" ht="14.25">
      <c r="B172" s="1">
        <v>44440</v>
      </c>
      <c r="C172">
        <v>108</v>
      </c>
      <c r="D172" s="69">
        <v>30</v>
      </c>
      <c r="E172" s="1">
        <v>44440</v>
      </c>
      <c r="F172" s="1">
        <v>44470</v>
      </c>
      <c r="G172" s="4">
        <v>738</v>
      </c>
      <c r="H172">
        <v>397</v>
      </c>
    </row>
    <row r="173" spans="2:8" ht="14.25">
      <c r="B173" s="1">
        <v>44470</v>
      </c>
      <c r="C173">
        <v>109</v>
      </c>
      <c r="D173" s="69">
        <v>31</v>
      </c>
      <c r="E173" s="1">
        <v>44470</v>
      </c>
      <c r="F173" s="1">
        <v>44501</v>
      </c>
      <c r="G173" s="4">
        <v>738</v>
      </c>
      <c r="H173">
        <v>434</v>
      </c>
    </row>
    <row r="174" spans="2:8" ht="14.25">
      <c r="B174" s="1">
        <v>44501</v>
      </c>
      <c r="C174">
        <v>110</v>
      </c>
      <c r="D174" s="69">
        <v>30</v>
      </c>
      <c r="E174" s="1">
        <v>44501</v>
      </c>
      <c r="F174" s="1">
        <v>44531</v>
      </c>
      <c r="G174" s="4">
        <v>738</v>
      </c>
      <c r="H174">
        <v>434</v>
      </c>
    </row>
    <row r="175" spans="2:8" ht="14.25">
      <c r="B175" s="1">
        <v>44531</v>
      </c>
      <c r="C175">
        <v>111</v>
      </c>
      <c r="D175" s="69">
        <v>31</v>
      </c>
      <c r="E175" s="1">
        <v>44531</v>
      </c>
      <c r="F175" s="1">
        <v>44562</v>
      </c>
      <c r="G175" s="4">
        <v>738</v>
      </c>
      <c r="H175">
        <v>434</v>
      </c>
    </row>
    <row r="176" spans="2:8" ht="14.25">
      <c r="B176" s="1">
        <v>44562</v>
      </c>
      <c r="C176">
        <v>112</v>
      </c>
      <c r="D176" s="69">
        <v>31</v>
      </c>
      <c r="E176" s="1">
        <v>44562</v>
      </c>
      <c r="F176" s="1">
        <v>44593</v>
      </c>
      <c r="G176" s="4">
        <v>738</v>
      </c>
      <c r="H176">
        <v>471</v>
      </c>
    </row>
    <row r="177" spans="2:8" ht="14.25">
      <c r="B177" s="1">
        <v>44593</v>
      </c>
      <c r="C177">
        <v>113</v>
      </c>
      <c r="D177" s="69">
        <v>28</v>
      </c>
      <c r="E177" s="1">
        <v>44593</v>
      </c>
      <c r="F177" s="1">
        <v>44621</v>
      </c>
      <c r="G177" s="4">
        <v>738</v>
      </c>
      <c r="H177">
        <v>471</v>
      </c>
    </row>
    <row r="178" spans="2:8" ht="14.25">
      <c r="B178" s="1">
        <v>44621</v>
      </c>
      <c r="C178">
        <v>114</v>
      </c>
      <c r="D178" s="69">
        <v>31</v>
      </c>
      <c r="E178" s="1">
        <v>44621</v>
      </c>
      <c r="F178" s="1">
        <v>44652</v>
      </c>
      <c r="G178" s="4">
        <v>738</v>
      </c>
      <c r="H178">
        <v>471</v>
      </c>
    </row>
    <row r="179" spans="2:8" ht="14.25">
      <c r="B179" s="1">
        <v>44652</v>
      </c>
      <c r="C179">
        <v>115</v>
      </c>
      <c r="D179" s="69">
        <v>30</v>
      </c>
      <c r="E179" s="1">
        <v>44652</v>
      </c>
      <c r="F179" s="1">
        <v>44682</v>
      </c>
      <c r="G179" s="4">
        <v>738</v>
      </c>
      <c r="H179">
        <v>472</v>
      </c>
    </row>
    <row r="180" spans="2:8" ht="14.25">
      <c r="B180" s="1">
        <v>44682</v>
      </c>
      <c r="C180">
        <v>116</v>
      </c>
      <c r="D180" s="69">
        <v>31</v>
      </c>
      <c r="E180" s="1">
        <v>44682</v>
      </c>
      <c r="F180" s="1">
        <v>44713</v>
      </c>
      <c r="G180" s="4">
        <v>738</v>
      </c>
      <c r="H180">
        <v>472</v>
      </c>
    </row>
    <row r="181" spans="2:8" ht="14.25">
      <c r="B181" s="1">
        <v>44713</v>
      </c>
      <c r="C181">
        <v>117</v>
      </c>
      <c r="D181" s="69">
        <v>30</v>
      </c>
      <c r="E181" s="1">
        <v>44713</v>
      </c>
      <c r="F181" s="1">
        <v>44743</v>
      </c>
      <c r="G181" s="4">
        <v>738</v>
      </c>
      <c r="H181">
        <v>472</v>
      </c>
    </row>
    <row r="182" spans="2:8" ht="14.25">
      <c r="B182" s="1">
        <v>44743</v>
      </c>
      <c r="C182">
        <v>118</v>
      </c>
      <c r="D182" s="69">
        <v>31</v>
      </c>
      <c r="E182" s="1">
        <v>44743</v>
      </c>
      <c r="F182" s="1">
        <v>44774</v>
      </c>
      <c r="G182" s="4">
        <v>738</v>
      </c>
      <c r="H182">
        <v>526</v>
      </c>
    </row>
    <row r="183" spans="2:8" ht="14.25">
      <c r="B183" s="1">
        <v>44774</v>
      </c>
      <c r="C183">
        <v>119</v>
      </c>
      <c r="D183" s="69">
        <v>31</v>
      </c>
      <c r="E183" s="1">
        <v>44774</v>
      </c>
      <c r="F183" s="1">
        <v>44805</v>
      </c>
      <c r="G183" s="4">
        <v>738</v>
      </c>
      <c r="H183">
        <v>526</v>
      </c>
    </row>
    <row r="184" spans="2:8" ht="14.25">
      <c r="B184" s="1">
        <v>44805</v>
      </c>
      <c r="C184">
        <v>120</v>
      </c>
      <c r="D184" s="69">
        <v>30</v>
      </c>
      <c r="E184" s="1">
        <v>44805</v>
      </c>
      <c r="F184" s="1">
        <v>44835</v>
      </c>
      <c r="G184" s="4">
        <v>738</v>
      </c>
      <c r="H184">
        <v>526</v>
      </c>
    </row>
    <row r="185" spans="2:8" ht="14.25">
      <c r="B185" s="1">
        <v>44835</v>
      </c>
      <c r="C185">
        <v>121</v>
      </c>
      <c r="D185" s="69">
        <v>31</v>
      </c>
      <c r="E185" s="1">
        <v>44835</v>
      </c>
      <c r="F185" s="1">
        <v>44866</v>
      </c>
      <c r="G185" s="4">
        <v>738</v>
      </c>
      <c r="H185">
        <v>556</v>
      </c>
    </row>
    <row r="186" spans="2:8" ht="14.25">
      <c r="B186" s="1">
        <v>44866</v>
      </c>
      <c r="C186">
        <v>122</v>
      </c>
      <c r="D186" s="69">
        <v>30</v>
      </c>
      <c r="E186" s="1">
        <v>44866</v>
      </c>
      <c r="F186" s="1">
        <v>44896</v>
      </c>
      <c r="G186" s="4">
        <v>738</v>
      </c>
      <c r="H186">
        <v>556</v>
      </c>
    </row>
    <row r="187" spans="2:8" ht="14.25">
      <c r="B187" s="1">
        <v>44896</v>
      </c>
      <c r="C187">
        <v>123</v>
      </c>
      <c r="D187" s="69">
        <v>31</v>
      </c>
      <c r="E187" s="1">
        <v>44896</v>
      </c>
      <c r="F187" s="1">
        <v>44927</v>
      </c>
      <c r="G187" s="4">
        <v>738</v>
      </c>
      <c r="H187">
        <v>556</v>
      </c>
    </row>
    <row r="188" spans="2:8" ht="14.25">
      <c r="B188" s="1">
        <v>44927</v>
      </c>
      <c r="C188">
        <v>124</v>
      </c>
      <c r="D188" s="69">
        <v>31</v>
      </c>
      <c r="E188" s="1">
        <v>44927</v>
      </c>
      <c r="F188" s="1">
        <v>44958</v>
      </c>
      <c r="G188" s="4">
        <v>738</v>
      </c>
      <c r="H188">
        <v>588</v>
      </c>
    </row>
    <row r="189" spans="2:8" ht="14.25">
      <c r="B189" s="1">
        <v>44958</v>
      </c>
      <c r="C189">
        <v>125</v>
      </c>
      <c r="D189" s="69">
        <v>28</v>
      </c>
      <c r="E189" s="1">
        <v>44958</v>
      </c>
      <c r="F189" s="1">
        <v>44986</v>
      </c>
      <c r="G189" s="4">
        <v>738</v>
      </c>
      <c r="H189">
        <v>588</v>
      </c>
    </row>
    <row r="190" spans="2:8" ht="14.25">
      <c r="B190" s="1">
        <v>44986</v>
      </c>
      <c r="C190">
        <v>126</v>
      </c>
      <c r="D190" s="69">
        <v>31</v>
      </c>
      <c r="E190" s="1">
        <v>44986</v>
      </c>
      <c r="F190" s="1">
        <v>45017</v>
      </c>
      <c r="G190" s="4">
        <v>738</v>
      </c>
      <c r="H190">
        <v>588</v>
      </c>
    </row>
    <row r="191" spans="2:8" ht="14.25">
      <c r="B191" s="1">
        <v>45017</v>
      </c>
      <c r="C191">
        <v>127</v>
      </c>
      <c r="D191" s="69">
        <v>30</v>
      </c>
      <c r="E191" s="1">
        <v>45017</v>
      </c>
      <c r="F191" s="1">
        <v>45047</v>
      </c>
      <c r="G191" s="4">
        <v>738</v>
      </c>
      <c r="H191">
        <v>596</v>
      </c>
    </row>
    <row r="192" spans="2:8" ht="14.25">
      <c r="B192" s="1">
        <v>45047</v>
      </c>
      <c r="C192">
        <v>128</v>
      </c>
      <c r="D192" s="69">
        <v>31</v>
      </c>
      <c r="E192" s="1">
        <v>45047</v>
      </c>
      <c r="F192" s="1">
        <v>45078</v>
      </c>
      <c r="G192" s="4">
        <v>738</v>
      </c>
      <c r="H192">
        <v>596</v>
      </c>
    </row>
    <row r="193" spans="2:8" ht="14.25">
      <c r="B193" s="1">
        <v>45078</v>
      </c>
      <c r="C193">
        <v>129</v>
      </c>
      <c r="D193" s="69">
        <v>30</v>
      </c>
      <c r="E193" s="1">
        <v>45078</v>
      </c>
      <c r="F193" s="1">
        <v>45108</v>
      </c>
      <c r="G193" s="4">
        <v>738</v>
      </c>
      <c r="H193">
        <v>596</v>
      </c>
    </row>
    <row r="194" spans="2:8" ht="14.25">
      <c r="B194" s="1">
        <v>45108</v>
      </c>
      <c r="C194">
        <v>130</v>
      </c>
      <c r="D194" s="69">
        <v>31</v>
      </c>
      <c r="E194" s="1">
        <v>45108</v>
      </c>
      <c r="F194" s="1">
        <v>45139</v>
      </c>
      <c r="G194" s="4">
        <v>738</v>
      </c>
      <c r="H194">
        <v>632</v>
      </c>
    </row>
    <row r="195" spans="2:8" ht="14.25">
      <c r="B195" s="1">
        <v>45139</v>
      </c>
      <c r="C195">
        <v>131</v>
      </c>
      <c r="D195" s="69">
        <v>31</v>
      </c>
      <c r="E195" s="1">
        <v>45139</v>
      </c>
      <c r="F195" s="1">
        <v>45170</v>
      </c>
      <c r="G195" s="4">
        <v>738</v>
      </c>
      <c r="H195">
        <v>632</v>
      </c>
    </row>
    <row r="196" spans="2:8" ht="14.25">
      <c r="B196" s="1">
        <v>45170</v>
      </c>
      <c r="C196">
        <v>132</v>
      </c>
      <c r="D196" s="69">
        <v>30</v>
      </c>
      <c r="E196" s="1">
        <v>45170</v>
      </c>
      <c r="F196" s="1">
        <v>45200</v>
      </c>
      <c r="G196" s="4">
        <v>738</v>
      </c>
      <c r="H196">
        <v>632</v>
      </c>
    </row>
    <row r="197" spans="2:8" ht="14.25">
      <c r="B197" s="1">
        <v>45200</v>
      </c>
      <c r="C197">
        <v>133</v>
      </c>
      <c r="D197" s="69">
        <v>31</v>
      </c>
      <c r="E197" s="1">
        <v>45200</v>
      </c>
      <c r="F197" s="1">
        <v>45231</v>
      </c>
      <c r="G197" s="4">
        <v>738</v>
      </c>
      <c r="H197">
        <v>693</v>
      </c>
    </row>
    <row r="198" spans="2:8" ht="14.25">
      <c r="B198" s="1">
        <v>45231</v>
      </c>
      <c r="C198">
        <v>134</v>
      </c>
      <c r="D198" s="69">
        <v>30</v>
      </c>
      <c r="E198" s="1">
        <v>45231</v>
      </c>
      <c r="F198" s="1">
        <v>45261</v>
      </c>
      <c r="G198" s="4">
        <v>738</v>
      </c>
      <c r="H198">
        <v>693</v>
      </c>
    </row>
    <row r="199" spans="2:8" ht="14.25">
      <c r="B199" s="1">
        <v>45261</v>
      </c>
      <c r="C199">
        <v>135</v>
      </c>
      <c r="D199" s="69">
        <v>31</v>
      </c>
      <c r="E199" s="1">
        <v>45261</v>
      </c>
      <c r="F199" s="1">
        <v>45292</v>
      </c>
      <c r="G199" s="4">
        <v>738</v>
      </c>
      <c r="H199">
        <v>693</v>
      </c>
    </row>
    <row r="200" spans="2:8" ht="14.25">
      <c r="B200" s="1">
        <v>45292</v>
      </c>
      <c r="C200">
        <v>136</v>
      </c>
      <c r="D200" s="69">
        <v>31</v>
      </c>
      <c r="E200" s="1">
        <v>45292</v>
      </c>
      <c r="F200" s="1">
        <v>45323</v>
      </c>
      <c r="G200" s="4">
        <v>738</v>
      </c>
      <c r="H200">
        <v>693</v>
      </c>
    </row>
    <row r="201" spans="2:8" ht="14.25">
      <c r="B201" s="1">
        <v>45323</v>
      </c>
      <c r="C201">
        <v>137</v>
      </c>
      <c r="D201" s="70">
        <v>29</v>
      </c>
      <c r="E201" s="1">
        <v>45323</v>
      </c>
      <c r="F201" s="1">
        <v>45352</v>
      </c>
      <c r="G201" s="4">
        <v>738</v>
      </c>
      <c r="H201">
        <v>693</v>
      </c>
    </row>
    <row r="202" spans="2:8" ht="14.25">
      <c r="B202" s="1">
        <v>45352</v>
      </c>
      <c r="C202">
        <v>138</v>
      </c>
      <c r="D202" s="69">
        <v>31</v>
      </c>
      <c r="E202" s="1">
        <v>45352</v>
      </c>
      <c r="F202" s="1">
        <v>45383</v>
      </c>
      <c r="G202" s="4">
        <v>738</v>
      </c>
      <c r="H202">
        <v>693</v>
      </c>
    </row>
    <row r="203" spans="2:8" ht="14.25">
      <c r="B203" s="1">
        <v>45383</v>
      </c>
      <c r="C203">
        <v>139</v>
      </c>
      <c r="D203" s="69">
        <v>30</v>
      </c>
      <c r="E203" s="1">
        <v>45383</v>
      </c>
      <c r="F203" s="1">
        <v>45413</v>
      </c>
      <c r="G203" s="4">
        <v>738</v>
      </c>
      <c r="H203">
        <v>693</v>
      </c>
    </row>
    <row r="204" spans="2:8" ht="14.25">
      <c r="B204" s="1">
        <v>45413</v>
      </c>
      <c r="C204">
        <v>140</v>
      </c>
      <c r="D204" s="69">
        <v>31</v>
      </c>
      <c r="E204" s="1">
        <v>45413</v>
      </c>
      <c r="F204" s="1">
        <v>45444</v>
      </c>
      <c r="G204" s="4">
        <v>738</v>
      </c>
      <c r="H204">
        <v>693</v>
      </c>
    </row>
    <row r="205" spans="2:8" ht="14.25">
      <c r="B205" s="1">
        <v>45444</v>
      </c>
      <c r="C205">
        <v>141</v>
      </c>
      <c r="D205" s="69">
        <v>30</v>
      </c>
      <c r="E205" s="1">
        <v>45444</v>
      </c>
      <c r="F205" s="1">
        <v>45474</v>
      </c>
      <c r="G205" s="4">
        <v>738</v>
      </c>
      <c r="H205">
        <v>693</v>
      </c>
    </row>
    <row r="206" spans="2:8" ht="14.25">
      <c r="B206" s="1">
        <v>45474</v>
      </c>
      <c r="C206">
        <v>142</v>
      </c>
      <c r="D206" s="69">
        <v>31</v>
      </c>
      <c r="E206" s="1">
        <v>45474</v>
      </c>
      <c r="F206" s="1">
        <v>45505</v>
      </c>
      <c r="G206" s="4">
        <v>738</v>
      </c>
      <c r="H206">
        <v>693</v>
      </c>
    </row>
    <row r="207" spans="2:8" ht="14.25">
      <c r="B207" s="1">
        <v>45505</v>
      </c>
      <c r="C207">
        <v>143</v>
      </c>
      <c r="D207" s="69">
        <v>31</v>
      </c>
      <c r="E207" s="1">
        <v>45505</v>
      </c>
      <c r="F207" s="1">
        <v>45536</v>
      </c>
      <c r="G207" s="4">
        <v>738</v>
      </c>
      <c r="H207">
        <v>693</v>
      </c>
    </row>
    <row r="208" spans="2:8" ht="14.25">
      <c r="B208" s="1">
        <v>45536</v>
      </c>
      <c r="C208">
        <v>144</v>
      </c>
      <c r="D208" s="69">
        <v>30</v>
      </c>
      <c r="E208" s="1">
        <v>45536</v>
      </c>
      <c r="F208" s="1">
        <v>45566</v>
      </c>
      <c r="G208" s="4">
        <v>738</v>
      </c>
      <c r="H208">
        <v>693</v>
      </c>
    </row>
    <row r="209" spans="2:8" ht="14.25">
      <c r="B209" s="1">
        <v>45566</v>
      </c>
      <c r="C209">
        <v>145</v>
      </c>
      <c r="D209" s="69">
        <v>31</v>
      </c>
      <c r="E209" s="1">
        <v>45566</v>
      </c>
      <c r="F209" s="1">
        <v>45597</v>
      </c>
      <c r="G209" s="4">
        <v>738</v>
      </c>
      <c r="H209">
        <v>693</v>
      </c>
    </row>
    <row r="210" spans="2:8" ht="14.25">
      <c r="B210" s="1">
        <v>45597</v>
      </c>
      <c r="C210">
        <v>146</v>
      </c>
      <c r="D210" s="69">
        <v>30</v>
      </c>
      <c r="E210" s="1">
        <v>45597</v>
      </c>
      <c r="F210" s="1">
        <v>45627</v>
      </c>
      <c r="G210" s="4">
        <v>738</v>
      </c>
      <c r="H210">
        <v>693</v>
      </c>
    </row>
    <row r="211" spans="2:8" ht="14.25">
      <c r="B211" s="1">
        <v>45627</v>
      </c>
      <c r="C211">
        <v>147</v>
      </c>
      <c r="D211" s="69">
        <v>31</v>
      </c>
      <c r="E211" s="1">
        <v>45627</v>
      </c>
      <c r="F211" s="1">
        <v>45658</v>
      </c>
      <c r="G211" s="4">
        <v>738</v>
      </c>
      <c r="H211">
        <v>693</v>
      </c>
    </row>
    <row r="212" spans="2:8" ht="14.25">
      <c r="B212" s="1">
        <v>45658</v>
      </c>
      <c r="C212">
        <v>148</v>
      </c>
      <c r="D212" s="69">
        <v>31</v>
      </c>
      <c r="E212" s="1">
        <v>45658</v>
      </c>
      <c r="F212" s="1">
        <v>45689</v>
      </c>
      <c r="G212" s="4">
        <v>738</v>
      </c>
      <c r="H212">
        <v>693</v>
      </c>
    </row>
    <row r="213" spans="2:8" ht="14.25">
      <c r="B213" s="1">
        <v>45689</v>
      </c>
      <c r="C213">
        <v>149</v>
      </c>
      <c r="D213" s="69">
        <v>28</v>
      </c>
      <c r="E213" s="1">
        <v>45689</v>
      </c>
      <c r="F213" s="1">
        <v>45717</v>
      </c>
      <c r="G213" s="4">
        <v>738</v>
      </c>
      <c r="H213">
        <v>693</v>
      </c>
    </row>
    <row r="214" spans="2:8" ht="14.25">
      <c r="B214" s="1">
        <v>45717</v>
      </c>
      <c r="C214">
        <v>150</v>
      </c>
      <c r="D214" s="69">
        <v>31</v>
      </c>
      <c r="E214" s="1">
        <v>45717</v>
      </c>
      <c r="F214" s="1">
        <v>45748</v>
      </c>
      <c r="G214" s="4">
        <v>738</v>
      </c>
      <c r="H214">
        <v>693</v>
      </c>
    </row>
    <row r="215" spans="2:8" ht="14.25">
      <c r="B215" s="1">
        <v>45748</v>
      </c>
      <c r="C215">
        <v>151</v>
      </c>
      <c r="D215" s="69">
        <v>30</v>
      </c>
      <c r="E215" s="1">
        <v>45748</v>
      </c>
      <c r="F215" s="1">
        <v>45778</v>
      </c>
      <c r="G215" s="4">
        <v>738</v>
      </c>
      <c r="H215">
        <v>693</v>
      </c>
    </row>
    <row r="216" spans="2:8" ht="14.25">
      <c r="B216" s="1">
        <v>45778</v>
      </c>
      <c r="C216">
        <v>152</v>
      </c>
      <c r="D216" s="69">
        <v>31</v>
      </c>
      <c r="E216" s="1">
        <v>45778</v>
      </c>
      <c r="F216" s="1">
        <v>45809</v>
      </c>
      <c r="G216" s="4">
        <v>738</v>
      </c>
      <c r="H216">
        <v>693</v>
      </c>
    </row>
    <row r="217" spans="2:8" ht="14.25">
      <c r="B217" s="1">
        <v>45809</v>
      </c>
      <c r="C217">
        <v>153</v>
      </c>
      <c r="D217" s="69">
        <v>30</v>
      </c>
      <c r="E217" s="1">
        <v>45809</v>
      </c>
      <c r="F217" s="1">
        <v>45839</v>
      </c>
      <c r="G217" s="4">
        <v>738</v>
      </c>
      <c r="H217">
        <v>693</v>
      </c>
    </row>
    <row r="218" spans="2:8" ht="14.25">
      <c r="B218" s="1">
        <v>45839</v>
      </c>
      <c r="C218">
        <v>154</v>
      </c>
      <c r="D218" s="69">
        <v>31</v>
      </c>
      <c r="E218" s="1">
        <v>45839</v>
      </c>
      <c r="F218" s="1">
        <v>45870</v>
      </c>
      <c r="G218" s="4">
        <v>738</v>
      </c>
      <c r="H218">
        <v>693</v>
      </c>
    </row>
    <row r="219" spans="2:8" ht="14.25">
      <c r="B219" s="1">
        <v>45870</v>
      </c>
      <c r="C219">
        <v>155</v>
      </c>
      <c r="D219" s="69">
        <v>31</v>
      </c>
      <c r="E219" s="1">
        <v>45870</v>
      </c>
      <c r="F219" s="1">
        <v>45901</v>
      </c>
      <c r="G219" s="4">
        <v>738</v>
      </c>
      <c r="H219">
        <v>693</v>
      </c>
    </row>
    <row r="220" spans="2:8" ht="14.25">
      <c r="B220" s="1">
        <v>45901</v>
      </c>
      <c r="C220">
        <v>156</v>
      </c>
      <c r="D220" s="69">
        <v>30</v>
      </c>
      <c r="E220" s="1">
        <v>45901</v>
      </c>
      <c r="F220" s="1">
        <v>45931</v>
      </c>
      <c r="G220" s="4">
        <v>738</v>
      </c>
      <c r="H220">
        <v>693</v>
      </c>
    </row>
    <row r="221" spans="2:8" ht="14.25">
      <c r="B221" s="1">
        <v>45931</v>
      </c>
      <c r="C221">
        <v>157</v>
      </c>
      <c r="D221" s="69">
        <v>31</v>
      </c>
      <c r="E221" s="1">
        <v>45931</v>
      </c>
      <c r="F221" s="1">
        <v>45962</v>
      </c>
      <c r="G221" s="4">
        <v>738</v>
      </c>
      <c r="H221">
        <v>693</v>
      </c>
    </row>
    <row r="222" spans="2:8" ht="14.25">
      <c r="B222" s="1">
        <v>45962</v>
      </c>
      <c r="C222">
        <v>158</v>
      </c>
      <c r="D222" s="69">
        <v>30</v>
      </c>
      <c r="E222" s="1">
        <v>45962</v>
      </c>
      <c r="F222" s="1">
        <v>45992</v>
      </c>
      <c r="G222" s="4">
        <v>738</v>
      </c>
      <c r="H222">
        <v>693</v>
      </c>
    </row>
    <row r="223" spans="2:8" ht="14.25">
      <c r="B223" s="1">
        <v>45992</v>
      </c>
      <c r="C223">
        <v>159</v>
      </c>
      <c r="D223" s="69">
        <v>31</v>
      </c>
      <c r="E223" s="1">
        <v>45992</v>
      </c>
      <c r="F223" s="1">
        <v>46023</v>
      </c>
      <c r="G223" s="4">
        <v>738</v>
      </c>
      <c r="H223">
        <v>693</v>
      </c>
    </row>
  </sheetData>
  <sheetProtection password="CC6C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E327"/>
  <sheetViews>
    <sheetView tabSelected="1" zoomScalePageLayoutView="0" workbookViewId="0" topLeftCell="E1">
      <selection activeCell="E36" sqref="A36:IV65536"/>
    </sheetView>
  </sheetViews>
  <sheetFormatPr defaultColWidth="0" defaultRowHeight="15" zeroHeight="1"/>
  <cols>
    <col min="1" max="1" width="6.57421875" style="11" hidden="1" customWidth="1"/>
    <col min="2" max="2" width="7.28125" style="11" hidden="1" customWidth="1"/>
    <col min="3" max="3" width="6.28125" style="11" hidden="1" customWidth="1"/>
    <col min="4" max="4" width="5.57421875" style="11" hidden="1" customWidth="1"/>
    <col min="5" max="5" width="8.57421875" style="11" bestFit="1" customWidth="1"/>
    <col min="6" max="6" width="23.140625" style="11" customWidth="1"/>
    <col min="7" max="7" width="14.140625" style="11" customWidth="1"/>
    <col min="8" max="8" width="14.28125" style="11" customWidth="1"/>
    <col min="9" max="9" width="12.28125" style="11" bestFit="1" customWidth="1"/>
    <col min="10" max="10" width="13.8515625" style="11" customWidth="1"/>
    <col min="11" max="11" width="14.421875" style="11" customWidth="1"/>
    <col min="12" max="12" width="13.00390625" style="11" customWidth="1"/>
    <col min="13" max="13" width="8.8515625" style="11" bestFit="1" customWidth="1"/>
    <col min="14" max="14" width="9.421875" style="11" customWidth="1"/>
    <col min="15" max="15" width="7.140625" style="11" hidden="1" customWidth="1"/>
    <col min="16" max="16" width="8.421875" style="11" hidden="1" customWidth="1"/>
    <col min="17" max="17" width="15.7109375" style="11" hidden="1" customWidth="1"/>
    <col min="18" max="18" width="14.421875" style="11" hidden="1" customWidth="1"/>
    <col min="19" max="19" width="9.28125" style="11" hidden="1" customWidth="1"/>
    <col min="20" max="24" width="9.28125" style="11" customWidth="1"/>
    <col min="25" max="25" width="9.28125" style="11" hidden="1" customWidth="1"/>
    <col min="26" max="26" width="3.8515625" style="11" hidden="1" customWidth="1"/>
    <col min="27" max="27" width="6.00390625" style="11" hidden="1" customWidth="1"/>
    <col min="28" max="28" width="4.00390625" style="11" hidden="1" customWidth="1"/>
    <col min="29" max="30" width="5.00390625" style="11" hidden="1" customWidth="1"/>
    <col min="31" max="16384" width="0" style="11" hidden="1" customWidth="1"/>
  </cols>
  <sheetData>
    <row r="1" spans="6:31" ht="17.25" thickBot="1">
      <c r="F1" s="115" t="s">
        <v>52</v>
      </c>
      <c r="G1" s="115"/>
      <c r="H1" s="115"/>
      <c r="I1" s="115"/>
      <c r="J1" s="115"/>
      <c r="K1" s="115"/>
      <c r="L1" s="13"/>
      <c r="M1" s="13"/>
      <c r="N1" s="13"/>
      <c r="Z1" t="s">
        <v>36</v>
      </c>
      <c r="AA1">
        <v>14500</v>
      </c>
      <c r="AB1">
        <v>0</v>
      </c>
      <c r="AC1">
        <v>0</v>
      </c>
      <c r="AD1">
        <v>0</v>
      </c>
      <c r="AE1" s="71" t="s">
        <v>36</v>
      </c>
    </row>
    <row r="2" spans="6:31" ht="16.5">
      <c r="F2" s="14" t="s">
        <v>40</v>
      </c>
      <c r="G2" s="15">
        <v>45231</v>
      </c>
      <c r="H2" s="73" t="s">
        <v>42</v>
      </c>
      <c r="I2" s="16">
        <f>VLOOKUP(G2,DATA!$F$65:$H$223,3,0)</f>
        <v>693</v>
      </c>
      <c r="J2" s="16"/>
      <c r="K2" s="17"/>
      <c r="L2" s="13"/>
      <c r="M2" s="13"/>
      <c r="N2" s="13"/>
      <c r="Z2" t="s">
        <v>37</v>
      </c>
      <c r="AA2">
        <v>15000</v>
      </c>
      <c r="AB2">
        <v>0.5</v>
      </c>
      <c r="AC2">
        <v>625</v>
      </c>
      <c r="AD2">
        <v>1140</v>
      </c>
      <c r="AE2" s="71" t="s">
        <v>37</v>
      </c>
    </row>
    <row r="3" spans="6:29" ht="17.25" thickBot="1">
      <c r="F3" s="18" t="s">
        <v>41</v>
      </c>
      <c r="G3" s="19">
        <v>20315</v>
      </c>
      <c r="H3" s="120" t="s">
        <v>39</v>
      </c>
      <c r="I3" s="121"/>
      <c r="J3" s="121"/>
      <c r="K3" s="72" t="s">
        <v>37</v>
      </c>
      <c r="L3" s="13"/>
      <c r="M3" s="20"/>
      <c r="N3" s="13"/>
      <c r="AA3">
        <v>15500</v>
      </c>
      <c r="AB3">
        <v>1</v>
      </c>
      <c r="AC3">
        <v>1215</v>
      </c>
    </row>
    <row r="4" spans="6:29" ht="17.25" thickBot="1">
      <c r="F4" s="21" t="s">
        <v>1</v>
      </c>
      <c r="G4" s="66">
        <v>10.25</v>
      </c>
      <c r="H4" s="22"/>
      <c r="I4" s="22"/>
      <c r="J4" s="23" t="s">
        <v>35</v>
      </c>
      <c r="K4" s="24">
        <v>10</v>
      </c>
      <c r="L4" s="13"/>
      <c r="M4" s="13"/>
      <c r="N4" s="13"/>
      <c r="AA4">
        <v>16000</v>
      </c>
      <c r="AB4">
        <v>1.5</v>
      </c>
      <c r="AC4">
        <v>1835</v>
      </c>
    </row>
    <row r="5" spans="6:29" ht="17.25" thickBot="1">
      <c r="F5" s="116" t="s">
        <v>59</v>
      </c>
      <c r="G5" s="116"/>
      <c r="H5" s="116"/>
      <c r="I5" s="13"/>
      <c r="J5" s="13"/>
      <c r="K5" s="13"/>
      <c r="L5" s="13"/>
      <c r="M5" s="13"/>
      <c r="N5" s="13"/>
      <c r="AA5">
        <v>16500</v>
      </c>
      <c r="AB5">
        <v>2</v>
      </c>
      <c r="AC5">
        <v>2455</v>
      </c>
    </row>
    <row r="6" spans="5:29" ht="17.25" thickBot="1">
      <c r="E6" s="89" t="s">
        <v>2</v>
      </c>
      <c r="F6" s="117"/>
      <c r="G6" s="118"/>
      <c r="H6" s="119"/>
      <c r="I6" s="25" t="s">
        <v>21</v>
      </c>
      <c r="J6" s="26" t="s">
        <v>22</v>
      </c>
      <c r="K6" s="26" t="s">
        <v>23</v>
      </c>
      <c r="L6" s="13"/>
      <c r="M6" s="13"/>
      <c r="N6" s="13"/>
      <c r="AA6">
        <v>17115</v>
      </c>
      <c r="AB6">
        <v>2.5</v>
      </c>
      <c r="AC6">
        <v>3045</v>
      </c>
    </row>
    <row r="7" spans="5:28" ht="17.25" thickBot="1">
      <c r="E7" s="89"/>
      <c r="F7" s="90" t="s">
        <v>0</v>
      </c>
      <c r="G7" s="91"/>
      <c r="H7" s="92"/>
      <c r="I7" s="27">
        <f>G3</f>
        <v>20315</v>
      </c>
      <c r="J7" s="28">
        <f>I7</f>
        <v>20315</v>
      </c>
      <c r="K7" s="28">
        <f>IF(N13=0,J7,J7*O13/G14)</f>
        <v>18960.666666666668</v>
      </c>
      <c r="L7" s="13"/>
      <c r="M7" s="107" t="s">
        <v>3</v>
      </c>
      <c r="N7" s="108"/>
      <c r="AA7">
        <v>17730</v>
      </c>
      <c r="AB7">
        <v>3</v>
      </c>
    </row>
    <row r="8" spans="5:28" ht="17.25" thickBot="1">
      <c r="E8" s="89"/>
      <c r="F8" s="104" t="s">
        <v>33</v>
      </c>
      <c r="G8" s="105"/>
      <c r="H8" s="106"/>
      <c r="I8" s="27"/>
      <c r="J8" s="28">
        <f>(J7*16.4/100)</f>
        <v>3331.66</v>
      </c>
      <c r="K8" s="28">
        <f>(K7*16.4/100)</f>
        <v>3109.5493333333334</v>
      </c>
      <c r="L8" s="13"/>
      <c r="M8" s="29" t="s">
        <v>4</v>
      </c>
      <c r="N8" s="30">
        <v>0</v>
      </c>
      <c r="O8" s="5"/>
      <c r="P8" s="5"/>
      <c r="AA8">
        <v>18345</v>
      </c>
      <c r="AB8">
        <v>3.5</v>
      </c>
    </row>
    <row r="9" spans="5:28" ht="17.25" thickBot="1">
      <c r="E9" s="89"/>
      <c r="F9" s="90" t="s">
        <v>6</v>
      </c>
      <c r="G9" s="91"/>
      <c r="H9" s="92"/>
      <c r="I9" s="27"/>
      <c r="J9" s="28">
        <f>IF(G3&gt;28145,N20,0)</f>
        <v>0</v>
      </c>
      <c r="K9" s="28">
        <f>J9*O13/G14</f>
        <v>0</v>
      </c>
      <c r="L9" s="13"/>
      <c r="M9" s="31" t="s">
        <v>5</v>
      </c>
      <c r="N9" s="30">
        <v>0</v>
      </c>
      <c r="O9" s="5"/>
      <c r="P9" s="5"/>
      <c r="AA9">
        <v>18960</v>
      </c>
      <c r="AB9">
        <v>4</v>
      </c>
    </row>
    <row r="10" spans="5:28" ht="17.25" thickBot="1">
      <c r="E10" s="89" t="s">
        <v>8</v>
      </c>
      <c r="F10" s="104" t="s">
        <v>9</v>
      </c>
      <c r="G10" s="105"/>
      <c r="H10" s="106"/>
      <c r="I10" s="27"/>
      <c r="J10" s="28">
        <f>IF(G3&gt;28145,N21,0)</f>
        <v>0</v>
      </c>
      <c r="K10" s="28">
        <f>J10*O13/G14</f>
        <v>0</v>
      </c>
      <c r="L10" s="13"/>
      <c r="M10" s="31" t="s">
        <v>7</v>
      </c>
      <c r="N10" s="30">
        <v>2</v>
      </c>
      <c r="O10" s="5"/>
      <c r="P10" s="5"/>
      <c r="AA10">
        <v>19575</v>
      </c>
      <c r="AB10">
        <v>4.5</v>
      </c>
    </row>
    <row r="11" spans="5:28" ht="17.25" thickBot="1">
      <c r="E11" s="89"/>
      <c r="F11" s="90" t="s">
        <v>53</v>
      </c>
      <c r="G11" s="91"/>
      <c r="H11" s="92"/>
      <c r="I11" s="27"/>
      <c r="J11" s="28"/>
      <c r="K11" s="28"/>
      <c r="L11" s="13"/>
      <c r="M11" s="32" t="s">
        <v>10</v>
      </c>
      <c r="N11" s="33"/>
      <c r="O11" s="5"/>
      <c r="P11" s="5"/>
      <c r="AA11">
        <v>20315</v>
      </c>
      <c r="AB11">
        <v>5</v>
      </c>
    </row>
    <row r="12" spans="5:28" ht="17.25" thickBot="1">
      <c r="E12" s="89"/>
      <c r="F12" s="34"/>
      <c r="G12" s="35">
        <f>VLOOKUP(G2,DATA!$B$65:$D$223,2,0)</f>
        <v>134</v>
      </c>
      <c r="H12" s="36">
        <f>G12-1</f>
        <v>133</v>
      </c>
      <c r="I12" s="27"/>
      <c r="J12" s="28"/>
      <c r="K12" s="28"/>
      <c r="L12" s="13"/>
      <c r="M12" s="37"/>
      <c r="N12" s="38"/>
      <c r="O12" s="6"/>
      <c r="P12" s="6"/>
      <c r="AA12">
        <v>21055</v>
      </c>
      <c r="AB12">
        <v>5.5</v>
      </c>
    </row>
    <row r="13" spans="5:28" ht="16.5">
      <c r="E13" s="89"/>
      <c r="F13" s="39" t="s">
        <v>24</v>
      </c>
      <c r="G13" s="40">
        <f>VLOOKUP(G12,DATA!$C$65:$E$223,3,0)</f>
        <v>45231</v>
      </c>
      <c r="H13" s="41">
        <f>VLOOKUP(H12,DATA!$C$65:$E$223,3,0)</f>
        <v>45200</v>
      </c>
      <c r="I13" s="42">
        <f>VLOOKUP(G12,DATA!$C$65:$E$223,3,0)</f>
        <v>45231</v>
      </c>
      <c r="J13" s="43">
        <f>VLOOKUP(H12,DATA!$C$65:$E$223,3,0)</f>
        <v>45200</v>
      </c>
      <c r="K13" s="28"/>
      <c r="L13" s="13"/>
      <c r="M13" s="44"/>
      <c r="N13" s="45">
        <f>SUM(N8:N10)+N11/2</f>
        <v>2</v>
      </c>
      <c r="O13" s="10">
        <f>G14-N13</f>
        <v>28</v>
      </c>
      <c r="P13" s="5"/>
      <c r="AA13">
        <v>21795</v>
      </c>
      <c r="AB13">
        <v>6</v>
      </c>
    </row>
    <row r="14" spans="5:28" ht="16.5">
      <c r="E14" s="89"/>
      <c r="F14" s="46"/>
      <c r="G14" s="47">
        <f>VLOOKUP(G13,DATA!$B$65:$D$223,3,0)</f>
        <v>30</v>
      </c>
      <c r="H14" s="28">
        <f>VLOOKUP(H13,DATA!$B$65:$D$223,3,0)</f>
        <v>31</v>
      </c>
      <c r="I14" s="27"/>
      <c r="J14" s="28"/>
      <c r="K14" s="28"/>
      <c r="L14" s="13"/>
      <c r="M14" s="44"/>
      <c r="N14" s="44"/>
      <c r="O14" s="5"/>
      <c r="P14" s="8"/>
      <c r="Q14" s="7"/>
      <c r="R14" s="7"/>
      <c r="AA14">
        <v>22535</v>
      </c>
      <c r="AB14">
        <v>6.5</v>
      </c>
    </row>
    <row r="15" spans="5:28" ht="16.5">
      <c r="E15" s="9"/>
      <c r="F15" s="48" t="s">
        <v>42</v>
      </c>
      <c r="G15" s="47">
        <f>VLOOKUP(G13,DATA!$F$65:$H$223,3,0)</f>
        <v>693</v>
      </c>
      <c r="H15" s="28">
        <f>VLOOKUP(H13,DATA!$F$64:$H$223,3,0)</f>
        <v>632</v>
      </c>
      <c r="I15" s="27"/>
      <c r="J15" s="28"/>
      <c r="K15" s="28"/>
      <c r="L15" s="13"/>
      <c r="M15" s="44"/>
      <c r="N15" s="44"/>
      <c r="O15" s="5"/>
      <c r="P15" s="8"/>
      <c r="Q15" s="7"/>
      <c r="R15" s="7"/>
      <c r="AA15">
        <v>23405</v>
      </c>
      <c r="AB15">
        <v>7</v>
      </c>
    </row>
    <row r="16" spans="3:28" ht="16.5">
      <c r="C16" s="11">
        <v>850</v>
      </c>
      <c r="E16" s="9"/>
      <c r="F16" s="49" t="s">
        <v>25</v>
      </c>
      <c r="G16" s="50">
        <v>18</v>
      </c>
      <c r="H16" s="51">
        <v>8</v>
      </c>
      <c r="I16" s="27">
        <f>C16*G16/G14</f>
        <v>510</v>
      </c>
      <c r="J16" s="28">
        <f>C16*H16/H14</f>
        <v>219.3548387096774</v>
      </c>
      <c r="K16" s="28">
        <f aca="true" t="shared" si="0" ref="K16:K21">J16+I16</f>
        <v>729.3548387096774</v>
      </c>
      <c r="L16" s="13"/>
      <c r="M16" s="44"/>
      <c r="N16" s="44"/>
      <c r="O16" s="5"/>
      <c r="P16" s="77">
        <f>I16*0.07*G15/100</f>
        <v>247.401</v>
      </c>
      <c r="Q16" s="77">
        <f>J16*0.07*H15/100</f>
        <v>97.0425806451613</v>
      </c>
      <c r="R16" s="77">
        <f aca="true" t="shared" si="1" ref="R16:R21">SUM(P16:Q16)</f>
        <v>344.4435806451613</v>
      </c>
      <c r="AA16">
        <v>24275</v>
      </c>
      <c r="AB16">
        <v>7.5</v>
      </c>
    </row>
    <row r="17" spans="3:28" ht="16.5">
      <c r="C17" s="11">
        <v>590</v>
      </c>
      <c r="E17" s="89" t="s">
        <v>12</v>
      </c>
      <c r="F17" s="52" t="s">
        <v>26</v>
      </c>
      <c r="G17" s="50"/>
      <c r="H17" s="51">
        <v>0</v>
      </c>
      <c r="I17" s="27">
        <f>C17*G17/G14</f>
        <v>0</v>
      </c>
      <c r="J17" s="28">
        <f>C17*H17/H14</f>
        <v>0</v>
      </c>
      <c r="K17" s="28">
        <f t="shared" si="0"/>
        <v>0</v>
      </c>
      <c r="L17" s="13"/>
      <c r="M17" s="44"/>
      <c r="N17" s="44"/>
      <c r="O17" s="5"/>
      <c r="P17" s="77">
        <f>I17*0.07*G15/100</f>
        <v>0</v>
      </c>
      <c r="Q17" s="77">
        <f>J17*0.07*H15/100</f>
        <v>0</v>
      </c>
      <c r="R17" s="77">
        <f t="shared" si="1"/>
        <v>0</v>
      </c>
      <c r="AA17">
        <v>25145</v>
      </c>
      <c r="AB17">
        <v>8</v>
      </c>
    </row>
    <row r="18" spans="3:28" ht="16.5" thickBot="1">
      <c r="C18" s="11">
        <v>3590</v>
      </c>
      <c r="E18" s="89"/>
      <c r="F18" s="52" t="s">
        <v>27</v>
      </c>
      <c r="G18" s="50"/>
      <c r="H18" s="51"/>
      <c r="I18" s="27">
        <f>C18*G18/G14</f>
        <v>0</v>
      </c>
      <c r="J18" s="28">
        <f>C18*H18/H14</f>
        <v>0</v>
      </c>
      <c r="K18" s="28">
        <f t="shared" si="0"/>
        <v>0</v>
      </c>
      <c r="L18" s="13"/>
      <c r="M18" s="44"/>
      <c r="N18" s="44"/>
      <c r="O18" s="5"/>
      <c r="P18" s="77">
        <f>I18*0.07*G15/100</f>
        <v>0</v>
      </c>
      <c r="Q18" s="77">
        <f>J18*0.07*H15/100</f>
        <v>0</v>
      </c>
      <c r="R18" s="77">
        <f t="shared" si="1"/>
        <v>0</v>
      </c>
      <c r="AA18">
        <v>26145</v>
      </c>
      <c r="AB18">
        <v>8.5</v>
      </c>
    </row>
    <row r="19" spans="3:28" ht="16.5" thickBot="1">
      <c r="C19" s="11">
        <v>3090</v>
      </c>
      <c r="E19" s="89"/>
      <c r="F19" s="52" t="s">
        <v>28</v>
      </c>
      <c r="G19" s="50"/>
      <c r="H19" s="51"/>
      <c r="I19" s="27">
        <f>C19*G19/G14</f>
        <v>0</v>
      </c>
      <c r="J19" s="28">
        <f>C19*H19/H14</f>
        <v>0</v>
      </c>
      <c r="K19" s="28">
        <f t="shared" si="0"/>
        <v>0</v>
      </c>
      <c r="L19" s="13"/>
      <c r="M19" s="107" t="s">
        <v>34</v>
      </c>
      <c r="N19" s="108"/>
      <c r="O19" s="5"/>
      <c r="P19" s="77">
        <f>I19*0.07*G15/100</f>
        <v>0</v>
      </c>
      <c r="Q19" s="77">
        <f>J19*0.07*H15/100</f>
        <v>0</v>
      </c>
      <c r="R19" s="77">
        <f t="shared" si="1"/>
        <v>0</v>
      </c>
      <c r="AA19">
        <v>27145</v>
      </c>
      <c r="AB19">
        <v>9</v>
      </c>
    </row>
    <row r="20" spans="3:28" ht="15.75">
      <c r="C20" s="11">
        <v>1120</v>
      </c>
      <c r="E20" s="89"/>
      <c r="F20" s="52" t="s">
        <v>29</v>
      </c>
      <c r="G20" s="50"/>
      <c r="H20" s="51"/>
      <c r="I20" s="27">
        <f>C20*G20/G14</f>
        <v>0</v>
      </c>
      <c r="J20" s="28">
        <f>C20*H20/H14</f>
        <v>0</v>
      </c>
      <c r="K20" s="28">
        <f t="shared" si="0"/>
        <v>0</v>
      </c>
      <c r="L20" s="13"/>
      <c r="M20" s="53" t="s">
        <v>30</v>
      </c>
      <c r="N20" s="67">
        <f>IF(N21=0,0,1000)</f>
        <v>0</v>
      </c>
      <c r="O20" s="5"/>
      <c r="P20" s="77">
        <f>I20*0.07*G15/100</f>
        <v>0</v>
      </c>
      <c r="Q20" s="77">
        <f>J20*0.07*H15/100</f>
        <v>0</v>
      </c>
      <c r="R20" s="77">
        <f t="shared" si="1"/>
        <v>0</v>
      </c>
      <c r="AA20">
        <v>28145</v>
      </c>
      <c r="AB20">
        <v>9.5</v>
      </c>
    </row>
    <row r="21" spans="3:28" ht="16.5" thickBot="1">
      <c r="C21" s="11">
        <v>590</v>
      </c>
      <c r="E21" s="89" t="s">
        <v>14</v>
      </c>
      <c r="F21" s="52" t="s">
        <v>31</v>
      </c>
      <c r="G21" s="54"/>
      <c r="H21" s="55"/>
      <c r="I21" s="27">
        <f>C21*G21/G14</f>
        <v>0</v>
      </c>
      <c r="J21" s="28">
        <f>C21*H21/H14</f>
        <v>0</v>
      </c>
      <c r="K21" s="28">
        <f t="shared" si="0"/>
        <v>0</v>
      </c>
      <c r="L21" s="13"/>
      <c r="M21" s="56" t="s">
        <v>13</v>
      </c>
      <c r="N21" s="33">
        <v>0</v>
      </c>
      <c r="O21" s="5"/>
      <c r="P21" s="77">
        <f>I21*0.07*G15/100</f>
        <v>0</v>
      </c>
      <c r="Q21" s="77">
        <f>J21*0.07*H15/100</f>
        <v>0</v>
      </c>
      <c r="R21" s="77">
        <f t="shared" si="1"/>
        <v>0</v>
      </c>
      <c r="AA21">
        <v>29145</v>
      </c>
      <c r="AB21">
        <v>10</v>
      </c>
    </row>
    <row r="22" spans="5:27" ht="16.5" thickBot="1">
      <c r="E22" s="89"/>
      <c r="F22" s="109" t="s">
        <v>15</v>
      </c>
      <c r="G22" s="110"/>
      <c r="H22" s="111"/>
      <c r="I22" s="57">
        <f>SUM(I16:I21)</f>
        <v>510</v>
      </c>
      <c r="J22" s="58">
        <f>SUM(J16:J21)</f>
        <v>219.3548387096774</v>
      </c>
      <c r="K22" s="58">
        <f>SUM(K16:K21)</f>
        <v>729.3548387096774</v>
      </c>
      <c r="L22" s="13"/>
      <c r="M22" s="29" t="s">
        <v>11</v>
      </c>
      <c r="N22" s="78" t="s">
        <v>51</v>
      </c>
      <c r="O22" s="5"/>
      <c r="P22" s="77"/>
      <c r="Q22" s="77">
        <f>SUM(Q16:Q21)</f>
        <v>97.0425806451613</v>
      </c>
      <c r="R22" s="77">
        <f>SUM(R16:R21)</f>
        <v>344.4435806451613</v>
      </c>
      <c r="AA22">
        <v>30145</v>
      </c>
    </row>
    <row r="23" spans="5:27" ht="15.75">
      <c r="E23" s="89"/>
      <c r="F23" s="112" t="s">
        <v>54</v>
      </c>
      <c r="G23" s="113"/>
      <c r="H23" s="114"/>
      <c r="I23" s="27"/>
      <c r="J23" s="28">
        <f>(J7+J11)*0.07*I2/100+R22</f>
        <v>10199.250080645163</v>
      </c>
      <c r="K23" s="28">
        <f>(K7+K11)*0.07*I2/100+R22</f>
        <v>9542.262980645164</v>
      </c>
      <c r="L23" s="80">
        <f>Q22</f>
        <v>97.0425806451613</v>
      </c>
      <c r="M23" s="44" t="s">
        <v>57</v>
      </c>
      <c r="N23" s="44"/>
      <c r="O23" s="5"/>
      <c r="P23" s="8"/>
      <c r="Q23" s="7"/>
      <c r="R23" s="7"/>
      <c r="AA23">
        <v>31145</v>
      </c>
    </row>
    <row r="24" spans="5:27" ht="15.75">
      <c r="E24" s="89"/>
      <c r="F24" s="90" t="s">
        <v>46</v>
      </c>
      <c r="G24" s="91"/>
      <c r="H24" s="92"/>
      <c r="I24" s="27"/>
      <c r="J24" s="28">
        <f>(J7+J11+K22)*G4/100</f>
        <v>2157.046370967742</v>
      </c>
      <c r="K24" s="28">
        <f>(K7+K11+K22)*G4/100</f>
        <v>2018.2272043010755</v>
      </c>
      <c r="L24" s="80">
        <f>J22*G4/100</f>
        <v>22.483870967741936</v>
      </c>
      <c r="M24" s="44" t="s">
        <v>58</v>
      </c>
      <c r="N24" s="44"/>
      <c r="O24" s="5"/>
      <c r="P24" s="8"/>
      <c r="Q24" s="7"/>
      <c r="R24" s="7"/>
      <c r="AA24">
        <v>32145</v>
      </c>
    </row>
    <row r="25" spans="5:27" ht="15.75">
      <c r="E25" s="89" t="s">
        <v>16</v>
      </c>
      <c r="F25" s="90" t="s">
        <v>32</v>
      </c>
      <c r="G25" s="91"/>
      <c r="H25" s="92"/>
      <c r="I25" s="27">
        <v>200</v>
      </c>
      <c r="J25" s="28">
        <f>I25</f>
        <v>200</v>
      </c>
      <c r="K25" s="28">
        <f>J25</f>
        <v>200</v>
      </c>
      <c r="L25" s="13"/>
      <c r="M25" s="13"/>
      <c r="N25" s="13"/>
      <c r="P25" s="7"/>
      <c r="Q25" s="7"/>
      <c r="R25" s="7"/>
      <c r="AA25">
        <v>33145</v>
      </c>
    </row>
    <row r="26" spans="5:27" ht="15.75">
      <c r="E26" s="89"/>
      <c r="F26" s="93" t="s">
        <v>45</v>
      </c>
      <c r="G26" s="94"/>
      <c r="H26" s="95"/>
      <c r="I26" s="27">
        <v>600</v>
      </c>
      <c r="J26" s="28">
        <f>I26</f>
        <v>600</v>
      </c>
      <c r="K26" s="28">
        <f>J26*O13/G14</f>
        <v>560</v>
      </c>
      <c r="L26" s="13"/>
      <c r="M26" s="13"/>
      <c r="N26" s="13"/>
      <c r="AA26">
        <v>34145</v>
      </c>
    </row>
    <row r="27" spans="5:27" ht="15.75">
      <c r="E27" s="89"/>
      <c r="F27" s="81" t="s">
        <v>44</v>
      </c>
      <c r="G27" s="82"/>
      <c r="H27" s="83"/>
      <c r="I27" s="59"/>
      <c r="J27" s="28">
        <f>(J8*I2*0.07/100)</f>
        <v>1616.188266</v>
      </c>
      <c r="K27" s="28">
        <f>(K8*I2*0.07/100)</f>
        <v>1508.4423816</v>
      </c>
      <c r="L27" s="13"/>
      <c r="M27" s="13"/>
      <c r="N27" s="13"/>
      <c r="AA27">
        <v>35145</v>
      </c>
    </row>
    <row r="28" spans="5:27" ht="15.75">
      <c r="E28" s="89"/>
      <c r="F28" s="84" t="s">
        <v>43</v>
      </c>
      <c r="G28" s="85"/>
      <c r="H28" s="85"/>
      <c r="I28" s="59"/>
      <c r="J28" s="28">
        <f>(J26*I2*0.07/100)</f>
        <v>291.06000000000006</v>
      </c>
      <c r="K28" s="28">
        <f>(K26*I2*0.07/100)</f>
        <v>271.656</v>
      </c>
      <c r="L28" s="13"/>
      <c r="M28" s="13"/>
      <c r="N28" s="13"/>
      <c r="AA28">
        <v>36145</v>
      </c>
    </row>
    <row r="29" spans="5:27" ht="15.75">
      <c r="E29" s="89"/>
      <c r="F29" s="74"/>
      <c r="G29" s="75"/>
      <c r="H29" s="76"/>
      <c r="I29" s="59"/>
      <c r="J29" s="60"/>
      <c r="K29" s="60"/>
      <c r="L29" s="13"/>
      <c r="M29" s="13"/>
      <c r="N29" s="13"/>
      <c r="AA29">
        <v>37145</v>
      </c>
    </row>
    <row r="30" spans="5:14" ht="15.75">
      <c r="E30" s="89"/>
      <c r="F30" s="74"/>
      <c r="G30" s="75"/>
      <c r="H30" s="76"/>
      <c r="I30" s="59"/>
      <c r="J30" s="60"/>
      <c r="K30" s="60"/>
      <c r="L30" s="13"/>
      <c r="M30" s="13"/>
      <c r="N30" s="13"/>
    </row>
    <row r="31" spans="5:18" ht="16.5" thickBot="1">
      <c r="E31" s="89"/>
      <c r="F31" s="96" t="s">
        <v>17</v>
      </c>
      <c r="G31" s="97"/>
      <c r="H31" s="98"/>
      <c r="I31" s="59"/>
      <c r="J31" s="60">
        <f>J7+J8+J10+K22+J23+J24+J25+J26+J27+J28</f>
        <v>39439.55955632258</v>
      </c>
      <c r="K31" s="61">
        <f>K7+K8+K10+K22+K23+K24+K25+K26+K27+K28</f>
        <v>36900.159405255916</v>
      </c>
      <c r="L31" s="13"/>
      <c r="M31" s="13"/>
      <c r="N31" s="13"/>
      <c r="P31" s="11" t="s">
        <v>50</v>
      </c>
      <c r="Q31" s="11" t="s">
        <v>18</v>
      </c>
      <c r="R31" s="11" t="s">
        <v>18</v>
      </c>
    </row>
    <row r="32" spans="5:18" ht="16.5" thickBot="1">
      <c r="E32" s="89"/>
      <c r="F32" s="99" t="s">
        <v>47</v>
      </c>
      <c r="G32" s="100"/>
      <c r="H32" s="62" t="str">
        <f>IF(K3="NO","PFMC","NPSMC")</f>
        <v>PFMC</v>
      </c>
      <c r="I32" s="62">
        <f>IF(K3="NO",P32,P33)</f>
        <v>20</v>
      </c>
      <c r="J32" s="63">
        <f>IF(K3="NO",Q32,Q33)</f>
        <v>4208.870967741936</v>
      </c>
      <c r="K32" s="63">
        <f>IF(K3="NO",R32,R33)</f>
        <v>3938.0043010752693</v>
      </c>
      <c r="L32" s="13"/>
      <c r="M32" s="13"/>
      <c r="N32" s="13"/>
      <c r="O32" s="11" t="s">
        <v>48</v>
      </c>
      <c r="P32" s="62">
        <f>IF(K3="NO",K4+10,10)</f>
        <v>20</v>
      </c>
      <c r="Q32" s="11">
        <f>((J7+J9+J11+SUM(K16:K21))*(K4+10)/100)</f>
        <v>4208.870967741936</v>
      </c>
      <c r="R32" s="11">
        <f>((K7+K9+K11+SUM(K16:K21))*(K4+10)/100)</f>
        <v>3938.0043010752693</v>
      </c>
    </row>
    <row r="33" spans="6:18" ht="16.5" thickBot="1">
      <c r="F33" s="101"/>
      <c r="G33" s="102"/>
      <c r="H33" s="62" t="str">
        <f>IF(K3="NO","PFBC","NPSBC")</f>
        <v>PFBC</v>
      </c>
      <c r="I33" s="62">
        <f>IF(K3="NO",P35,P36)</f>
        <v>10</v>
      </c>
      <c r="J33" s="63">
        <f>IF(K3="NO",Q35,Q36)</f>
        <v>2104.435483870968</v>
      </c>
      <c r="K33" s="63">
        <f>IF(K3="NO",R35,R36)</f>
        <v>1969.0021505376346</v>
      </c>
      <c r="L33" s="13"/>
      <c r="M33" s="13"/>
      <c r="N33" s="13"/>
      <c r="O33" s="11" t="s">
        <v>49</v>
      </c>
      <c r="P33" s="62">
        <f>IF(K3="NO",10,10)</f>
        <v>10</v>
      </c>
      <c r="Q33" s="11">
        <f>((J7+J9+J11+J23+SUM(K16:K21))*10/100)</f>
        <v>3124.3604919354843</v>
      </c>
      <c r="R33" s="11">
        <f>((K7+K9+K11+K23+SUM(K16:K21))*10/100)</f>
        <v>2923.228448602151</v>
      </c>
    </row>
    <row r="34" spans="6:18" ht="15.75">
      <c r="F34" s="103" t="s">
        <v>20</v>
      </c>
      <c r="G34" s="103"/>
      <c r="H34" s="103"/>
      <c r="I34" s="86" t="s">
        <v>38</v>
      </c>
      <c r="J34" s="86"/>
      <c r="K34" s="64">
        <v>0</v>
      </c>
      <c r="L34" s="13"/>
      <c r="M34" s="13"/>
      <c r="N34" s="13"/>
      <c r="Q34" s="11" t="s">
        <v>19</v>
      </c>
      <c r="R34" s="11" t="s">
        <v>19</v>
      </c>
    </row>
    <row r="35" spans="6:18" ht="15.75">
      <c r="F35" s="88" t="s">
        <v>60</v>
      </c>
      <c r="G35" s="88"/>
      <c r="H35" s="88"/>
      <c r="I35" s="87" t="s">
        <v>17</v>
      </c>
      <c r="J35" s="87"/>
      <c r="K35" s="65">
        <f>K31+K34</f>
        <v>36900.159405255916</v>
      </c>
      <c r="L35" s="13"/>
      <c r="M35" s="13"/>
      <c r="N35" s="13"/>
      <c r="O35" s="11" t="s">
        <v>48</v>
      </c>
      <c r="P35" s="11">
        <v>10</v>
      </c>
      <c r="Q35" s="11">
        <f>((J7+J9+J11+SUM(K16:K21))*10/100)</f>
        <v>2104.435483870968</v>
      </c>
      <c r="R35" s="11">
        <f>((K7+K9+K11+SUM(K16:K21))*10/100)</f>
        <v>1969.0021505376346</v>
      </c>
    </row>
    <row r="36" spans="15:18" ht="15.75" hidden="1">
      <c r="O36" s="11" t="s">
        <v>49</v>
      </c>
      <c r="P36" s="11">
        <f>IF(G12&gt;98,14,10)</f>
        <v>14</v>
      </c>
      <c r="Q36" s="11">
        <f>((J7+J9+J11+J23+SUM(K16:K21))*P36/100)</f>
        <v>4374.104688709678</v>
      </c>
      <c r="R36" s="11">
        <f>((K7+K9+K11+K23+SUM(K16:K21))*P36/100)</f>
        <v>4092.5198280430113</v>
      </c>
    </row>
    <row r="41" ht="15.75" hidden="1">
      <c r="O41" s="79" t="s">
        <v>55</v>
      </c>
    </row>
    <row r="42" ht="15.75" hidden="1">
      <c r="O42" s="79" t="s">
        <v>56</v>
      </c>
    </row>
    <row r="65" spans="6:7" ht="15.75" hidden="1">
      <c r="F65" s="12"/>
      <c r="G65"/>
    </row>
    <row r="66" spans="6:7" ht="15.75" hidden="1">
      <c r="F66" s="12"/>
      <c r="G66"/>
    </row>
    <row r="67" spans="6:7" ht="15.75" hidden="1">
      <c r="F67" s="12"/>
      <c r="G67"/>
    </row>
    <row r="68" spans="6:7" ht="15.75" hidden="1">
      <c r="F68" s="12"/>
      <c r="G68"/>
    </row>
    <row r="69" ht="15.75" hidden="1">
      <c r="F69" s="12"/>
    </row>
    <row r="70" ht="15.75" hidden="1">
      <c r="F70" s="12"/>
    </row>
    <row r="71" ht="15.75" hidden="1">
      <c r="F71" s="12"/>
    </row>
    <row r="72" ht="15.75" hidden="1">
      <c r="F72" s="12"/>
    </row>
    <row r="73" ht="15.75" hidden="1">
      <c r="F73" s="12"/>
    </row>
    <row r="74" ht="15.75" hidden="1">
      <c r="F74" s="12"/>
    </row>
    <row r="75" ht="15.75" hidden="1">
      <c r="F75" s="12"/>
    </row>
    <row r="76" ht="15.75" hidden="1">
      <c r="F76" s="12"/>
    </row>
    <row r="77" ht="15.75" hidden="1">
      <c r="F77" s="12"/>
    </row>
    <row r="78" ht="15.75" hidden="1">
      <c r="F78" s="12"/>
    </row>
    <row r="79" ht="15.75" hidden="1">
      <c r="F79" s="12"/>
    </row>
    <row r="80" ht="15.75" hidden="1">
      <c r="F80" s="12"/>
    </row>
    <row r="81" ht="15.75" hidden="1">
      <c r="F81" s="12"/>
    </row>
    <row r="82" ht="15.75" hidden="1">
      <c r="F82" s="12"/>
    </row>
    <row r="83" ht="15.75" hidden="1">
      <c r="F83" s="12"/>
    </row>
    <row r="84" ht="15.75" hidden="1">
      <c r="F84" s="12"/>
    </row>
    <row r="85" ht="15.75" hidden="1">
      <c r="F85" s="12"/>
    </row>
    <row r="86" ht="15.75" hidden="1">
      <c r="F86" s="12"/>
    </row>
    <row r="87" ht="15.75" hidden="1">
      <c r="F87" s="12"/>
    </row>
    <row r="88" ht="15.75" hidden="1">
      <c r="F88" s="12"/>
    </row>
    <row r="89" ht="15.75" hidden="1">
      <c r="F89" s="12"/>
    </row>
    <row r="90" ht="15.75" hidden="1">
      <c r="F90" s="12"/>
    </row>
    <row r="91" ht="15.75" hidden="1">
      <c r="F91" s="12"/>
    </row>
    <row r="92" ht="15.75" hidden="1">
      <c r="F92" s="12"/>
    </row>
    <row r="93" ht="15.75" hidden="1">
      <c r="F93" s="12"/>
    </row>
    <row r="168" spans="2:8" ht="15.75" hidden="1">
      <c r="B168" s="1"/>
      <c r="C168"/>
      <c r="D168" s="2"/>
      <c r="E168" s="1"/>
      <c r="F168" s="1">
        <v>41183</v>
      </c>
      <c r="G168" s="4">
        <v>510</v>
      </c>
      <c r="H168" s="4">
        <v>0</v>
      </c>
    </row>
    <row r="169" spans="2:8" ht="15.75" hidden="1">
      <c r="B169" s="1">
        <v>41183</v>
      </c>
      <c r="C169">
        <v>1</v>
      </c>
      <c r="D169" s="2">
        <v>31</v>
      </c>
      <c r="E169" s="1">
        <v>41183</v>
      </c>
      <c r="F169" s="1">
        <v>41214</v>
      </c>
      <c r="G169" s="4">
        <v>510</v>
      </c>
      <c r="H169" s="4">
        <v>109</v>
      </c>
    </row>
    <row r="170" spans="2:8" ht="15.75" hidden="1">
      <c r="B170" s="1">
        <v>41214</v>
      </c>
      <c r="C170">
        <v>2</v>
      </c>
      <c r="D170" s="2">
        <v>30</v>
      </c>
      <c r="E170" s="1">
        <v>41214</v>
      </c>
      <c r="F170" s="1">
        <v>41244</v>
      </c>
      <c r="G170" s="4">
        <v>510</v>
      </c>
      <c r="H170" s="4">
        <v>109</v>
      </c>
    </row>
    <row r="171" spans="2:8" ht="15.75" hidden="1">
      <c r="B171" s="1">
        <v>41244</v>
      </c>
      <c r="C171">
        <v>3</v>
      </c>
      <c r="D171" s="2">
        <v>31</v>
      </c>
      <c r="E171" s="1">
        <v>41244</v>
      </c>
      <c r="F171" s="1">
        <v>41275</v>
      </c>
      <c r="G171" s="4">
        <v>510</v>
      </c>
      <c r="H171" s="4">
        <v>109</v>
      </c>
    </row>
    <row r="172" spans="2:8" ht="15.75" hidden="1">
      <c r="B172" s="1">
        <v>41275</v>
      </c>
      <c r="C172">
        <v>4</v>
      </c>
      <c r="D172" s="2">
        <v>31</v>
      </c>
      <c r="E172" s="1">
        <v>41275</v>
      </c>
      <c r="F172" s="1">
        <v>41306</v>
      </c>
      <c r="G172" s="4">
        <v>535</v>
      </c>
      <c r="H172" s="4">
        <v>134</v>
      </c>
    </row>
    <row r="173" spans="2:8" ht="15.75" hidden="1">
      <c r="B173" s="1">
        <v>41306</v>
      </c>
      <c r="C173">
        <v>5</v>
      </c>
      <c r="D173" s="2">
        <v>28</v>
      </c>
      <c r="E173" s="1">
        <v>41306</v>
      </c>
      <c r="F173" s="1">
        <v>41334</v>
      </c>
      <c r="G173" s="4">
        <v>535</v>
      </c>
      <c r="H173" s="4">
        <v>134</v>
      </c>
    </row>
    <row r="174" spans="2:8" ht="15.75" hidden="1">
      <c r="B174" s="1">
        <v>41334</v>
      </c>
      <c r="C174">
        <v>6</v>
      </c>
      <c r="D174" s="2">
        <v>31</v>
      </c>
      <c r="E174" s="1">
        <v>41334</v>
      </c>
      <c r="F174" s="1">
        <v>41365</v>
      </c>
      <c r="G174" s="4">
        <v>535</v>
      </c>
      <c r="H174" s="4">
        <v>134</v>
      </c>
    </row>
    <row r="175" spans="2:8" ht="15.75" hidden="1">
      <c r="B175" s="1">
        <v>41365</v>
      </c>
      <c r="C175">
        <v>7</v>
      </c>
      <c r="D175" s="2">
        <v>30</v>
      </c>
      <c r="E175" s="1">
        <v>41365</v>
      </c>
      <c r="F175" s="1">
        <v>41395</v>
      </c>
      <c r="G175" s="4">
        <v>561</v>
      </c>
      <c r="H175" s="4">
        <v>160</v>
      </c>
    </row>
    <row r="176" spans="2:8" ht="15.75" hidden="1">
      <c r="B176" s="1">
        <v>41395</v>
      </c>
      <c r="C176">
        <v>8</v>
      </c>
      <c r="D176" s="2">
        <v>31</v>
      </c>
      <c r="E176" s="1">
        <v>41395</v>
      </c>
      <c r="F176" s="1">
        <v>41426</v>
      </c>
      <c r="G176" s="4">
        <v>561</v>
      </c>
      <c r="H176" s="4">
        <v>160</v>
      </c>
    </row>
    <row r="177" spans="2:8" ht="15.75" hidden="1">
      <c r="B177" s="1">
        <v>41426</v>
      </c>
      <c r="C177">
        <v>9</v>
      </c>
      <c r="D177" s="2">
        <v>30</v>
      </c>
      <c r="E177" s="1">
        <v>41426</v>
      </c>
      <c r="F177" s="1">
        <v>41456</v>
      </c>
      <c r="G177" s="4">
        <v>561</v>
      </c>
      <c r="H177" s="4">
        <v>160</v>
      </c>
    </row>
    <row r="178" spans="2:8" ht="15.75" hidden="1">
      <c r="B178" s="1">
        <v>41456</v>
      </c>
      <c r="C178">
        <v>10</v>
      </c>
      <c r="D178" s="2">
        <v>31</v>
      </c>
      <c r="E178" s="1">
        <v>41456</v>
      </c>
      <c r="F178" s="1">
        <v>41487</v>
      </c>
      <c r="G178" s="4">
        <v>593</v>
      </c>
      <c r="H178" s="4">
        <v>192</v>
      </c>
    </row>
    <row r="179" spans="2:8" ht="15.75" hidden="1">
      <c r="B179" s="1">
        <v>41487</v>
      </c>
      <c r="C179">
        <v>11</v>
      </c>
      <c r="D179" s="2">
        <v>31</v>
      </c>
      <c r="E179" s="1">
        <v>41487</v>
      </c>
      <c r="F179" s="1">
        <v>41518</v>
      </c>
      <c r="G179" s="4">
        <v>593</v>
      </c>
      <c r="H179" s="4">
        <v>192</v>
      </c>
    </row>
    <row r="180" spans="2:8" ht="15.75" hidden="1">
      <c r="B180" s="1">
        <v>41518</v>
      </c>
      <c r="C180">
        <v>12</v>
      </c>
      <c r="D180" s="2">
        <v>30</v>
      </c>
      <c r="E180" s="1">
        <v>41518</v>
      </c>
      <c r="F180" s="1">
        <v>41548</v>
      </c>
      <c r="G180" s="4">
        <v>593</v>
      </c>
      <c r="H180" s="4">
        <v>192</v>
      </c>
    </row>
    <row r="181" spans="2:8" ht="15.75" hidden="1">
      <c r="B181" s="1">
        <v>41548</v>
      </c>
      <c r="C181">
        <v>13</v>
      </c>
      <c r="D181" s="2">
        <v>31</v>
      </c>
      <c r="E181" s="1">
        <v>41548</v>
      </c>
      <c r="F181" s="1">
        <v>41579</v>
      </c>
      <c r="G181" s="4">
        <v>641</v>
      </c>
      <c r="H181" s="4">
        <v>240</v>
      </c>
    </row>
    <row r="182" spans="2:8" ht="15.75" hidden="1">
      <c r="B182" s="1">
        <v>41579</v>
      </c>
      <c r="C182">
        <v>14</v>
      </c>
      <c r="D182" s="2">
        <v>30</v>
      </c>
      <c r="E182" s="1">
        <v>41579</v>
      </c>
      <c r="F182" s="1">
        <v>41609</v>
      </c>
      <c r="G182" s="4">
        <v>641</v>
      </c>
      <c r="H182" s="4">
        <v>240</v>
      </c>
    </row>
    <row r="183" spans="2:8" ht="15.75" hidden="1">
      <c r="B183" s="1">
        <v>41609</v>
      </c>
      <c r="C183">
        <v>15</v>
      </c>
      <c r="D183" s="2">
        <v>31</v>
      </c>
      <c r="E183" s="1">
        <v>41609</v>
      </c>
      <c r="F183" s="1">
        <v>41640</v>
      </c>
      <c r="G183" s="4">
        <v>641</v>
      </c>
      <c r="H183" s="4">
        <v>240</v>
      </c>
    </row>
    <row r="184" spans="2:8" ht="15.75" hidden="1">
      <c r="B184" s="1">
        <v>41640</v>
      </c>
      <c r="C184">
        <v>16</v>
      </c>
      <c r="D184" s="2">
        <v>31</v>
      </c>
      <c r="E184" s="1">
        <v>41640</v>
      </c>
      <c r="F184" s="1">
        <v>41671</v>
      </c>
      <c r="G184" s="4">
        <v>666</v>
      </c>
      <c r="H184" s="4">
        <v>265</v>
      </c>
    </row>
    <row r="185" spans="2:8" ht="15.75" hidden="1">
      <c r="B185" s="1">
        <v>41671</v>
      </c>
      <c r="C185">
        <v>17</v>
      </c>
      <c r="D185" s="2">
        <v>28</v>
      </c>
      <c r="E185" s="1">
        <v>41671</v>
      </c>
      <c r="F185" s="1">
        <v>41699</v>
      </c>
      <c r="G185" s="4">
        <v>666</v>
      </c>
      <c r="H185" s="4">
        <v>265</v>
      </c>
    </row>
    <row r="186" spans="2:8" ht="15.75" hidden="1">
      <c r="B186" s="1">
        <v>41699</v>
      </c>
      <c r="C186">
        <v>18</v>
      </c>
      <c r="D186" s="2">
        <v>31</v>
      </c>
      <c r="E186" s="1">
        <v>41699</v>
      </c>
      <c r="F186" s="1">
        <v>41730</v>
      </c>
      <c r="G186" s="4">
        <v>666</v>
      </c>
      <c r="H186" s="4">
        <v>265</v>
      </c>
    </row>
    <row r="187" spans="2:8" ht="15.75" hidden="1">
      <c r="B187" s="1">
        <v>41730</v>
      </c>
      <c r="C187">
        <v>19</v>
      </c>
      <c r="D187" s="2">
        <v>30</v>
      </c>
      <c r="E187" s="1">
        <v>41730</v>
      </c>
      <c r="F187" s="1">
        <v>41760</v>
      </c>
      <c r="G187" s="4">
        <v>650</v>
      </c>
      <c r="H187" s="4">
        <v>249</v>
      </c>
    </row>
    <row r="188" spans="2:8" ht="15.75" hidden="1">
      <c r="B188" s="1">
        <v>41760</v>
      </c>
      <c r="C188">
        <v>20</v>
      </c>
      <c r="D188" s="2">
        <v>31</v>
      </c>
      <c r="E188" s="1">
        <v>41760</v>
      </c>
      <c r="F188" s="1">
        <v>41791</v>
      </c>
      <c r="G188" s="4">
        <v>650</v>
      </c>
      <c r="H188" s="4">
        <v>249</v>
      </c>
    </row>
    <row r="189" spans="2:8" ht="15.75" hidden="1">
      <c r="B189" s="1">
        <v>41791</v>
      </c>
      <c r="C189">
        <v>21</v>
      </c>
      <c r="D189" s="2">
        <v>30</v>
      </c>
      <c r="E189" s="1">
        <v>41791</v>
      </c>
      <c r="F189" s="1">
        <v>41821</v>
      </c>
      <c r="G189" s="4">
        <v>650</v>
      </c>
      <c r="H189" s="4">
        <v>249</v>
      </c>
    </row>
    <row r="190" spans="2:8" ht="15.75" hidden="1">
      <c r="B190" s="1">
        <v>41821</v>
      </c>
      <c r="C190">
        <v>22</v>
      </c>
      <c r="D190" s="2">
        <v>31</v>
      </c>
      <c r="E190" s="1">
        <v>41821</v>
      </c>
      <c r="F190" s="1">
        <v>41852</v>
      </c>
      <c r="G190" s="4">
        <v>683</v>
      </c>
      <c r="H190" s="4">
        <v>282</v>
      </c>
    </row>
    <row r="191" spans="2:8" ht="15.75" hidden="1">
      <c r="B191" s="1">
        <v>41852</v>
      </c>
      <c r="C191">
        <v>23</v>
      </c>
      <c r="D191" s="2">
        <v>31</v>
      </c>
      <c r="E191" s="1">
        <v>41852</v>
      </c>
      <c r="F191" s="1">
        <v>41883</v>
      </c>
      <c r="G191" s="4">
        <v>683</v>
      </c>
      <c r="H191" s="4">
        <v>282</v>
      </c>
    </row>
    <row r="192" spans="2:8" ht="15.75" hidden="1">
      <c r="B192" s="1">
        <v>41883</v>
      </c>
      <c r="C192">
        <v>24</v>
      </c>
      <c r="D192" s="2">
        <v>30</v>
      </c>
      <c r="E192" s="1">
        <v>41883</v>
      </c>
      <c r="F192" s="1">
        <v>41913</v>
      </c>
      <c r="G192" s="4">
        <v>683</v>
      </c>
      <c r="H192" s="4">
        <v>282</v>
      </c>
    </row>
    <row r="193" spans="2:8" ht="15.75" hidden="1">
      <c r="B193" s="1">
        <v>41913</v>
      </c>
      <c r="C193">
        <v>25</v>
      </c>
      <c r="D193" s="2">
        <v>31</v>
      </c>
      <c r="E193" s="1">
        <v>41913</v>
      </c>
      <c r="F193" s="1">
        <v>41944</v>
      </c>
      <c r="G193" s="4">
        <v>732</v>
      </c>
      <c r="H193" s="4">
        <v>331</v>
      </c>
    </row>
    <row r="194" spans="2:8" ht="15.75" hidden="1">
      <c r="B194" s="1">
        <v>41944</v>
      </c>
      <c r="C194">
        <v>26</v>
      </c>
      <c r="D194" s="2">
        <v>30</v>
      </c>
      <c r="E194" s="1">
        <v>41944</v>
      </c>
      <c r="F194" s="1">
        <v>41974</v>
      </c>
      <c r="G194" s="4">
        <v>732</v>
      </c>
      <c r="H194" s="4">
        <v>331</v>
      </c>
    </row>
    <row r="195" spans="2:8" ht="15.75" hidden="1">
      <c r="B195" s="1">
        <v>41974</v>
      </c>
      <c r="C195">
        <v>27</v>
      </c>
      <c r="D195" s="2">
        <v>31</v>
      </c>
      <c r="E195" s="1">
        <v>41974</v>
      </c>
      <c r="F195" s="1">
        <v>42005</v>
      </c>
      <c r="G195" s="4">
        <v>732</v>
      </c>
      <c r="H195" s="4">
        <v>331</v>
      </c>
    </row>
    <row r="196" spans="2:8" ht="15.75" hidden="1">
      <c r="B196" s="1">
        <v>42005</v>
      </c>
      <c r="C196">
        <v>28</v>
      </c>
      <c r="D196" s="2">
        <v>31</v>
      </c>
      <c r="E196" s="1">
        <v>42005</v>
      </c>
      <c r="F196" s="1">
        <v>42036</v>
      </c>
      <c r="G196" s="4">
        <v>734</v>
      </c>
      <c r="H196" s="4">
        <v>333</v>
      </c>
    </row>
    <row r="197" spans="2:8" ht="15.75" hidden="1">
      <c r="B197" s="1">
        <v>42036</v>
      </c>
      <c r="C197">
        <v>29</v>
      </c>
      <c r="D197" s="2">
        <v>28</v>
      </c>
      <c r="E197" s="1">
        <v>42036</v>
      </c>
      <c r="F197" s="1">
        <v>42064</v>
      </c>
      <c r="G197" s="4">
        <v>734</v>
      </c>
      <c r="H197" s="4">
        <v>333</v>
      </c>
    </row>
    <row r="198" spans="2:8" ht="15.75" hidden="1">
      <c r="B198" s="1">
        <v>42064</v>
      </c>
      <c r="C198">
        <v>30</v>
      </c>
      <c r="D198" s="2">
        <v>31</v>
      </c>
      <c r="E198" s="1">
        <v>42064</v>
      </c>
      <c r="F198" s="1">
        <v>42095</v>
      </c>
      <c r="G198" s="4">
        <v>734</v>
      </c>
      <c r="H198" s="4">
        <v>333</v>
      </c>
    </row>
    <row r="199" spans="2:8" ht="15.75" hidden="1">
      <c r="B199" s="1">
        <v>42095</v>
      </c>
      <c r="C199">
        <v>31</v>
      </c>
      <c r="D199" s="2">
        <v>30</v>
      </c>
      <c r="E199" s="1">
        <v>42095</v>
      </c>
      <c r="F199" s="1">
        <v>42125</v>
      </c>
      <c r="G199" s="4">
        <v>738</v>
      </c>
      <c r="H199" s="4">
        <v>337</v>
      </c>
    </row>
    <row r="200" spans="2:8" ht="15.75" hidden="1">
      <c r="B200" s="1">
        <v>42125</v>
      </c>
      <c r="C200">
        <v>32</v>
      </c>
      <c r="D200" s="2">
        <v>31</v>
      </c>
      <c r="E200" s="1">
        <v>42125</v>
      </c>
      <c r="F200" s="1">
        <v>42156</v>
      </c>
      <c r="G200" s="4">
        <v>738</v>
      </c>
      <c r="H200" s="4">
        <v>337</v>
      </c>
    </row>
    <row r="201" spans="2:8" ht="15.75" hidden="1">
      <c r="B201" s="1">
        <v>42156</v>
      </c>
      <c r="C201">
        <v>33</v>
      </c>
      <c r="D201" s="2">
        <v>30</v>
      </c>
      <c r="E201" s="1">
        <v>42156</v>
      </c>
      <c r="F201" s="1">
        <v>42186</v>
      </c>
      <c r="G201" s="4">
        <v>738</v>
      </c>
      <c r="H201" s="4">
        <v>337</v>
      </c>
    </row>
    <row r="202" spans="2:8" ht="15.75" hidden="1">
      <c r="B202" s="1">
        <v>42186</v>
      </c>
      <c r="C202">
        <v>34</v>
      </c>
      <c r="D202" s="2">
        <v>31</v>
      </c>
      <c r="E202" s="1">
        <v>42186</v>
      </c>
      <c r="F202" s="1">
        <v>42217</v>
      </c>
      <c r="G202" s="4">
        <v>738</v>
      </c>
      <c r="H202" s="4">
        <v>364</v>
      </c>
    </row>
    <row r="203" spans="2:8" ht="15.75" hidden="1">
      <c r="B203" s="1">
        <v>42217</v>
      </c>
      <c r="C203">
        <v>35</v>
      </c>
      <c r="D203" s="2">
        <v>31</v>
      </c>
      <c r="E203" s="1">
        <v>42217</v>
      </c>
      <c r="F203" s="1">
        <v>42248</v>
      </c>
      <c r="G203" s="4">
        <v>738</v>
      </c>
      <c r="H203" s="4">
        <v>364</v>
      </c>
    </row>
    <row r="204" spans="2:8" ht="15.75" hidden="1">
      <c r="B204" s="1">
        <v>42248</v>
      </c>
      <c r="C204">
        <v>36</v>
      </c>
      <c r="D204" s="2">
        <v>30</v>
      </c>
      <c r="E204" s="1">
        <v>42248</v>
      </c>
      <c r="F204" s="1">
        <v>42278</v>
      </c>
      <c r="G204" s="4">
        <v>738</v>
      </c>
      <c r="H204" s="4">
        <v>364</v>
      </c>
    </row>
    <row r="205" spans="2:8" ht="15.75" hidden="1">
      <c r="B205" s="1">
        <v>42278</v>
      </c>
      <c r="C205">
        <v>37</v>
      </c>
      <c r="D205" s="2">
        <v>31</v>
      </c>
      <c r="E205" s="1">
        <v>42278</v>
      </c>
      <c r="F205" s="1">
        <v>42309</v>
      </c>
      <c r="G205" s="4">
        <v>738</v>
      </c>
      <c r="H205" s="4">
        <v>398</v>
      </c>
    </row>
    <row r="206" spans="2:8" ht="15.75" hidden="1">
      <c r="B206" s="1">
        <v>42309</v>
      </c>
      <c r="C206">
        <v>38</v>
      </c>
      <c r="D206" s="2">
        <v>30</v>
      </c>
      <c r="E206" s="1">
        <v>42309</v>
      </c>
      <c r="F206" s="1">
        <v>42339</v>
      </c>
      <c r="G206" s="4">
        <v>738</v>
      </c>
      <c r="H206" s="4">
        <v>398</v>
      </c>
    </row>
    <row r="207" spans="2:8" ht="15.75" hidden="1">
      <c r="B207" s="1">
        <v>42339</v>
      </c>
      <c r="C207">
        <v>39</v>
      </c>
      <c r="D207" s="2">
        <v>31</v>
      </c>
      <c r="E207" s="1">
        <v>42339</v>
      </c>
      <c r="F207" s="1">
        <v>42370</v>
      </c>
      <c r="G207" s="4">
        <v>738</v>
      </c>
      <c r="H207" s="4">
        <v>398</v>
      </c>
    </row>
    <row r="208" spans="2:8" ht="15.75" hidden="1">
      <c r="B208" s="1">
        <v>42370</v>
      </c>
      <c r="C208">
        <v>40</v>
      </c>
      <c r="D208" s="2">
        <v>31</v>
      </c>
      <c r="E208" s="1">
        <v>42370</v>
      </c>
      <c r="F208" s="1">
        <v>42401</v>
      </c>
      <c r="G208" s="4">
        <v>738</v>
      </c>
      <c r="H208" s="4">
        <v>426</v>
      </c>
    </row>
    <row r="209" spans="2:8" ht="15.75" hidden="1">
      <c r="B209" s="1">
        <v>42401</v>
      </c>
      <c r="C209">
        <v>41</v>
      </c>
      <c r="D209" s="2">
        <v>29</v>
      </c>
      <c r="E209" s="1">
        <v>42401</v>
      </c>
      <c r="F209" s="1">
        <v>42430</v>
      </c>
      <c r="G209" s="4">
        <v>738</v>
      </c>
      <c r="H209" s="4">
        <v>426</v>
      </c>
    </row>
    <row r="210" spans="2:8" ht="15.75" hidden="1">
      <c r="B210" s="1">
        <v>42430</v>
      </c>
      <c r="C210">
        <v>42</v>
      </c>
      <c r="D210" s="2">
        <v>31</v>
      </c>
      <c r="E210" s="1">
        <v>42430</v>
      </c>
      <c r="F210" s="1">
        <v>42461</v>
      </c>
      <c r="G210" s="4">
        <v>738</v>
      </c>
      <c r="H210" s="4">
        <v>426</v>
      </c>
    </row>
    <row r="211" spans="2:8" ht="15.75" hidden="1">
      <c r="B211" s="1">
        <v>42461</v>
      </c>
      <c r="C211">
        <v>43</v>
      </c>
      <c r="D211" s="2">
        <v>30</v>
      </c>
      <c r="E211" s="1">
        <v>42461</v>
      </c>
      <c r="F211" s="1">
        <v>42491</v>
      </c>
      <c r="G211" s="4">
        <v>738</v>
      </c>
      <c r="H211" s="4">
        <v>420</v>
      </c>
    </row>
    <row r="212" spans="2:8" ht="15.75" hidden="1">
      <c r="B212" s="1">
        <v>42491</v>
      </c>
      <c r="C212">
        <v>44</v>
      </c>
      <c r="D212" s="2">
        <v>31</v>
      </c>
      <c r="E212" s="1">
        <v>42491</v>
      </c>
      <c r="F212" s="1">
        <v>42522</v>
      </c>
      <c r="G212" s="4">
        <v>738</v>
      </c>
      <c r="H212" s="4">
        <v>420</v>
      </c>
    </row>
    <row r="213" spans="2:8" ht="15.75" hidden="1">
      <c r="B213" s="1">
        <v>42522</v>
      </c>
      <c r="C213">
        <v>45</v>
      </c>
      <c r="D213" s="2">
        <v>30</v>
      </c>
      <c r="E213" s="1">
        <v>42522</v>
      </c>
      <c r="F213" s="1">
        <v>42552</v>
      </c>
      <c r="G213" s="4">
        <v>738</v>
      </c>
      <c r="H213" s="4">
        <v>420</v>
      </c>
    </row>
    <row r="214" spans="2:8" ht="15.75" hidden="1">
      <c r="B214" s="1">
        <v>42552</v>
      </c>
      <c r="C214">
        <v>46</v>
      </c>
      <c r="D214" s="2">
        <v>31</v>
      </c>
      <c r="E214" s="1">
        <v>42552</v>
      </c>
      <c r="F214" s="1">
        <v>42583</v>
      </c>
      <c r="G214" s="4">
        <v>738</v>
      </c>
      <c r="H214" s="4">
        <v>455</v>
      </c>
    </row>
    <row r="215" spans="2:8" ht="15.75" hidden="1">
      <c r="B215" s="1">
        <v>42583</v>
      </c>
      <c r="C215">
        <v>47</v>
      </c>
      <c r="D215" s="2">
        <v>31</v>
      </c>
      <c r="E215" s="1">
        <v>42583</v>
      </c>
      <c r="F215" s="1">
        <v>42614</v>
      </c>
      <c r="G215" s="4">
        <v>738</v>
      </c>
      <c r="H215" s="4">
        <v>455</v>
      </c>
    </row>
    <row r="216" spans="2:8" ht="15.75" hidden="1">
      <c r="B216" s="1">
        <v>42614</v>
      </c>
      <c r="C216">
        <v>48</v>
      </c>
      <c r="D216" s="2">
        <v>30</v>
      </c>
      <c r="E216" s="1">
        <v>42614</v>
      </c>
      <c r="F216" s="1">
        <v>42644</v>
      </c>
      <c r="G216" s="4">
        <v>738</v>
      </c>
      <c r="H216" s="4">
        <v>455</v>
      </c>
    </row>
    <row r="217" spans="2:8" ht="15.75" hidden="1">
      <c r="B217" s="1">
        <v>42644</v>
      </c>
      <c r="C217">
        <v>49</v>
      </c>
      <c r="D217" s="2">
        <v>31</v>
      </c>
      <c r="E217" s="1">
        <v>42644</v>
      </c>
      <c r="F217" s="1">
        <v>42675</v>
      </c>
      <c r="G217" s="4">
        <v>738</v>
      </c>
      <c r="H217" s="4">
        <v>478</v>
      </c>
    </row>
    <row r="218" spans="2:8" ht="15.75" hidden="1">
      <c r="B218" s="1">
        <v>42675</v>
      </c>
      <c r="C218">
        <v>50</v>
      </c>
      <c r="D218" s="2">
        <v>30</v>
      </c>
      <c r="E218" s="1">
        <v>42675</v>
      </c>
      <c r="F218" s="1">
        <v>42705</v>
      </c>
      <c r="G218" s="4">
        <v>738</v>
      </c>
      <c r="H218" s="4">
        <v>478</v>
      </c>
    </row>
    <row r="219" spans="2:8" ht="15.75" hidden="1">
      <c r="B219" s="1">
        <v>42705</v>
      </c>
      <c r="C219">
        <v>51</v>
      </c>
      <c r="D219" s="2">
        <v>31</v>
      </c>
      <c r="E219" s="1">
        <v>42705</v>
      </c>
      <c r="F219" s="1">
        <v>42736</v>
      </c>
      <c r="G219" s="4">
        <v>738</v>
      </c>
      <c r="H219" s="4">
        <v>478</v>
      </c>
    </row>
    <row r="220" spans="2:8" ht="15.75" hidden="1">
      <c r="B220" s="1">
        <v>42736</v>
      </c>
      <c r="C220">
        <v>52</v>
      </c>
      <c r="D220" s="2">
        <v>31</v>
      </c>
      <c r="E220" s="1">
        <v>42736</v>
      </c>
      <c r="F220" s="1">
        <v>42767</v>
      </c>
      <c r="G220" s="4">
        <v>738</v>
      </c>
      <c r="H220" s="4">
        <v>469</v>
      </c>
    </row>
    <row r="221" spans="2:8" ht="15.75" hidden="1">
      <c r="B221" s="1">
        <v>42767</v>
      </c>
      <c r="C221">
        <v>53</v>
      </c>
      <c r="D221" s="2">
        <v>28</v>
      </c>
      <c r="E221" s="1">
        <v>42767</v>
      </c>
      <c r="F221" s="1">
        <v>42795</v>
      </c>
      <c r="G221" s="4">
        <v>738</v>
      </c>
      <c r="H221" s="4">
        <v>469</v>
      </c>
    </row>
    <row r="222" spans="2:8" ht="15.75" hidden="1">
      <c r="B222" s="1">
        <v>42795</v>
      </c>
      <c r="C222">
        <v>54</v>
      </c>
      <c r="D222" s="2">
        <v>31</v>
      </c>
      <c r="E222" s="1">
        <v>42795</v>
      </c>
      <c r="F222" s="1">
        <v>42826</v>
      </c>
      <c r="G222" s="4">
        <v>738</v>
      </c>
      <c r="H222" s="4">
        <v>469</v>
      </c>
    </row>
    <row r="223" spans="2:8" ht="15.75" hidden="1">
      <c r="B223" s="1">
        <v>42826</v>
      </c>
      <c r="C223">
        <v>55</v>
      </c>
      <c r="D223" s="2">
        <v>30</v>
      </c>
      <c r="E223" s="1">
        <v>42826</v>
      </c>
      <c r="F223" s="1">
        <v>42856</v>
      </c>
      <c r="G223" s="4">
        <v>738</v>
      </c>
      <c r="H223" s="4">
        <v>456</v>
      </c>
    </row>
    <row r="224" spans="2:8" ht="15.75" hidden="1">
      <c r="B224" s="1">
        <v>42856</v>
      </c>
      <c r="C224">
        <v>56</v>
      </c>
      <c r="D224" s="2">
        <v>31</v>
      </c>
      <c r="E224" s="1">
        <v>42856</v>
      </c>
      <c r="F224" s="1">
        <v>42887</v>
      </c>
      <c r="G224" s="4">
        <v>738</v>
      </c>
      <c r="H224" s="4">
        <v>456</v>
      </c>
    </row>
    <row r="225" spans="2:8" ht="15.75" hidden="1">
      <c r="B225" s="1">
        <v>42887</v>
      </c>
      <c r="C225">
        <v>57</v>
      </c>
      <c r="D225" s="2">
        <v>30</v>
      </c>
      <c r="E225" s="1">
        <v>42887</v>
      </c>
      <c r="F225" s="1">
        <v>42917</v>
      </c>
      <c r="G225" s="4">
        <v>738</v>
      </c>
      <c r="H225" s="4">
        <v>456</v>
      </c>
    </row>
    <row r="226" spans="2:8" ht="15.75" hidden="1">
      <c r="B226" s="1">
        <v>42917</v>
      </c>
      <c r="C226">
        <v>58</v>
      </c>
      <c r="D226" s="2">
        <v>31</v>
      </c>
      <c r="E226" s="1">
        <v>42917</v>
      </c>
      <c r="F226" s="1">
        <v>42948</v>
      </c>
      <c r="G226" s="4">
        <v>738</v>
      </c>
      <c r="H226" s="4">
        <v>478</v>
      </c>
    </row>
    <row r="227" spans="2:8" ht="15.75" hidden="1">
      <c r="B227" s="1">
        <v>42948</v>
      </c>
      <c r="C227">
        <v>59</v>
      </c>
      <c r="D227" s="2">
        <v>31</v>
      </c>
      <c r="E227" s="1">
        <v>42948</v>
      </c>
      <c r="F227" s="1">
        <v>42979</v>
      </c>
      <c r="G227" s="4">
        <v>738</v>
      </c>
      <c r="H227" s="4">
        <v>478</v>
      </c>
    </row>
    <row r="228" spans="2:8" ht="15.75" hidden="1">
      <c r="B228" s="1">
        <v>42979</v>
      </c>
      <c r="C228">
        <v>60</v>
      </c>
      <c r="D228" s="2">
        <v>30</v>
      </c>
      <c r="E228" s="1">
        <v>42979</v>
      </c>
      <c r="F228" s="1">
        <v>43009</v>
      </c>
      <c r="G228" s="4">
        <v>738</v>
      </c>
      <c r="H228" s="4">
        <v>478</v>
      </c>
    </row>
    <row r="229" spans="2:8" ht="15.75" hidden="1">
      <c r="B229" s="1">
        <v>43009</v>
      </c>
      <c r="C229">
        <v>61</v>
      </c>
      <c r="D229" s="2">
        <v>31</v>
      </c>
      <c r="E229" s="1">
        <v>43009</v>
      </c>
      <c r="F229" s="1">
        <v>43040</v>
      </c>
      <c r="G229" s="4">
        <v>738</v>
      </c>
      <c r="H229">
        <v>38</v>
      </c>
    </row>
    <row r="230" spans="2:8" ht="15.75" hidden="1">
      <c r="B230" s="1">
        <v>43040</v>
      </c>
      <c r="C230">
        <v>62</v>
      </c>
      <c r="D230" s="2">
        <v>30</v>
      </c>
      <c r="E230" s="1">
        <v>43040</v>
      </c>
      <c r="F230" s="1">
        <v>43070</v>
      </c>
      <c r="G230" s="4">
        <v>738</v>
      </c>
      <c r="H230">
        <v>38</v>
      </c>
    </row>
    <row r="231" spans="2:8" ht="15.75" hidden="1">
      <c r="B231" s="1">
        <v>43070</v>
      </c>
      <c r="C231">
        <v>63</v>
      </c>
      <c r="D231" s="2">
        <v>31</v>
      </c>
      <c r="E231" s="1">
        <v>43070</v>
      </c>
      <c r="F231" s="1">
        <v>43101</v>
      </c>
      <c r="G231" s="4">
        <v>738</v>
      </c>
      <c r="H231">
        <v>38</v>
      </c>
    </row>
    <row r="232" spans="2:8" ht="15.75" hidden="1">
      <c r="B232" s="1">
        <v>43101</v>
      </c>
      <c r="C232">
        <v>64</v>
      </c>
      <c r="D232" s="2">
        <v>31</v>
      </c>
      <c r="E232" s="1">
        <v>43101</v>
      </c>
      <c r="F232" s="1">
        <v>43132</v>
      </c>
      <c r="G232" s="4">
        <v>738</v>
      </c>
      <c r="H232">
        <v>49</v>
      </c>
    </row>
    <row r="233" spans="2:8" ht="15.75" hidden="1">
      <c r="B233" s="1">
        <v>43132</v>
      </c>
      <c r="C233">
        <v>65</v>
      </c>
      <c r="D233" s="2">
        <v>28</v>
      </c>
      <c r="E233" s="1">
        <v>43132</v>
      </c>
      <c r="F233" s="1">
        <v>43160</v>
      </c>
      <c r="G233" s="4">
        <v>738</v>
      </c>
      <c r="H233">
        <v>49</v>
      </c>
    </row>
    <row r="234" spans="2:8" ht="15.75" hidden="1">
      <c r="B234" s="1">
        <v>43160</v>
      </c>
      <c r="C234">
        <v>66</v>
      </c>
      <c r="D234" s="2">
        <v>31</v>
      </c>
      <c r="E234" s="1">
        <v>43160</v>
      </c>
      <c r="F234" s="1">
        <v>43191</v>
      </c>
      <c r="G234" s="4">
        <v>738</v>
      </c>
      <c r="H234">
        <v>49</v>
      </c>
    </row>
    <row r="235" spans="2:8" ht="15.75" hidden="1">
      <c r="B235" s="1">
        <v>43191</v>
      </c>
      <c r="C235">
        <v>67</v>
      </c>
      <c r="D235" s="2">
        <v>30</v>
      </c>
      <c r="E235" s="1">
        <v>43191</v>
      </c>
      <c r="F235" s="1">
        <v>43221</v>
      </c>
      <c r="G235" s="4">
        <v>738</v>
      </c>
      <c r="H235">
        <v>51</v>
      </c>
    </row>
    <row r="236" spans="2:8" ht="15.75" hidden="1">
      <c r="B236" s="1">
        <v>43221</v>
      </c>
      <c r="C236">
        <v>68</v>
      </c>
      <c r="D236" s="2">
        <v>31</v>
      </c>
      <c r="E236" s="1">
        <v>43221</v>
      </c>
      <c r="F236" s="1">
        <v>43252</v>
      </c>
      <c r="G236" s="4">
        <v>738</v>
      </c>
      <c r="H236">
        <v>51</v>
      </c>
    </row>
    <row r="237" spans="2:8" ht="15.75" hidden="1">
      <c r="B237" s="1">
        <v>43252</v>
      </c>
      <c r="C237">
        <v>69</v>
      </c>
      <c r="D237" s="2">
        <v>30</v>
      </c>
      <c r="E237" s="1">
        <v>43252</v>
      </c>
      <c r="F237" s="1">
        <v>43282</v>
      </c>
      <c r="G237" s="4">
        <v>738</v>
      </c>
      <c r="H237">
        <v>51</v>
      </c>
    </row>
    <row r="238" spans="2:8" ht="15.75" hidden="1">
      <c r="B238" s="1">
        <v>43282</v>
      </c>
      <c r="C238">
        <v>70</v>
      </c>
      <c r="D238" s="2">
        <v>31</v>
      </c>
      <c r="E238" s="1">
        <v>43282</v>
      </c>
      <c r="F238" s="1">
        <v>43313</v>
      </c>
      <c r="G238" s="4">
        <v>738</v>
      </c>
      <c r="H238">
        <v>63</v>
      </c>
    </row>
    <row r="239" spans="2:8" ht="15.75" hidden="1">
      <c r="B239" s="1">
        <v>43313</v>
      </c>
      <c r="C239">
        <v>71</v>
      </c>
      <c r="D239" s="2">
        <v>31</v>
      </c>
      <c r="E239" s="1">
        <v>43313</v>
      </c>
      <c r="F239" s="1">
        <v>43344</v>
      </c>
      <c r="G239" s="4">
        <v>738</v>
      </c>
      <c r="H239">
        <v>63</v>
      </c>
    </row>
    <row r="240" spans="2:8" ht="15.75" hidden="1">
      <c r="B240" s="1">
        <v>43344</v>
      </c>
      <c r="C240">
        <v>72</v>
      </c>
      <c r="D240" s="2">
        <v>30</v>
      </c>
      <c r="E240" s="1">
        <v>43344</v>
      </c>
      <c r="F240" s="1">
        <v>43374</v>
      </c>
      <c r="G240" s="4">
        <v>738</v>
      </c>
      <c r="H240">
        <v>63</v>
      </c>
    </row>
    <row r="241" spans="2:8" ht="15.75" hidden="1">
      <c r="B241" s="1">
        <v>43374</v>
      </c>
      <c r="C241">
        <v>73</v>
      </c>
      <c r="D241" s="2">
        <v>31</v>
      </c>
      <c r="E241" s="1">
        <v>43374</v>
      </c>
      <c r="F241" s="1">
        <v>43405</v>
      </c>
      <c r="G241" s="4">
        <v>738</v>
      </c>
      <c r="H241">
        <v>129</v>
      </c>
    </row>
    <row r="242" spans="2:8" ht="15.75" hidden="1">
      <c r="B242" s="1">
        <v>43405</v>
      </c>
      <c r="C242">
        <v>74</v>
      </c>
      <c r="D242" s="2">
        <v>30</v>
      </c>
      <c r="E242" s="1">
        <v>43405</v>
      </c>
      <c r="F242" s="1">
        <v>43435</v>
      </c>
      <c r="G242" s="4">
        <v>738</v>
      </c>
      <c r="H242">
        <v>129</v>
      </c>
    </row>
    <row r="243" spans="2:8" ht="15.75" hidden="1">
      <c r="B243" s="1">
        <v>43435</v>
      </c>
      <c r="C243">
        <v>75</v>
      </c>
      <c r="D243" s="2">
        <v>31</v>
      </c>
      <c r="E243" s="1">
        <v>43435</v>
      </c>
      <c r="F243" s="1">
        <v>43466</v>
      </c>
      <c r="G243" s="4">
        <v>738</v>
      </c>
      <c r="H243">
        <v>129</v>
      </c>
    </row>
    <row r="244" spans="2:8" ht="15.75" hidden="1">
      <c r="B244" s="1">
        <v>43466</v>
      </c>
      <c r="C244">
        <v>76</v>
      </c>
      <c r="D244" s="2">
        <v>31</v>
      </c>
      <c r="E244" s="1">
        <v>43466</v>
      </c>
      <c r="F244" s="1">
        <v>43497</v>
      </c>
      <c r="G244" s="4">
        <v>738</v>
      </c>
      <c r="H244">
        <v>133</v>
      </c>
    </row>
    <row r="245" spans="2:8" ht="15.75" hidden="1">
      <c r="B245" s="1">
        <v>43497</v>
      </c>
      <c r="C245">
        <v>77</v>
      </c>
      <c r="D245" s="2">
        <v>28</v>
      </c>
      <c r="E245" s="1">
        <v>43497</v>
      </c>
      <c r="F245" s="1">
        <v>43525</v>
      </c>
      <c r="G245" s="4">
        <v>738</v>
      </c>
      <c r="H245">
        <v>133</v>
      </c>
    </row>
    <row r="246" spans="2:8" ht="15.75" hidden="1">
      <c r="B246" s="1">
        <v>43525</v>
      </c>
      <c r="C246">
        <v>78</v>
      </c>
      <c r="D246" s="2">
        <v>31</v>
      </c>
      <c r="E246" s="1">
        <v>43525</v>
      </c>
      <c r="F246" s="1">
        <v>43556</v>
      </c>
      <c r="G246" s="4">
        <v>738</v>
      </c>
      <c r="H246">
        <v>133</v>
      </c>
    </row>
    <row r="247" spans="2:8" ht="15.75" hidden="1">
      <c r="B247" s="1">
        <v>43556</v>
      </c>
      <c r="C247">
        <v>79</v>
      </c>
      <c r="D247" s="2">
        <v>30</v>
      </c>
      <c r="E247" s="1">
        <v>43556</v>
      </c>
      <c r="F247" s="1">
        <v>43586</v>
      </c>
      <c r="G247" s="4">
        <v>738</v>
      </c>
      <c r="H247">
        <v>167</v>
      </c>
    </row>
    <row r="248" spans="2:8" ht="15.75" hidden="1">
      <c r="B248" s="1">
        <v>43586</v>
      </c>
      <c r="C248">
        <v>80</v>
      </c>
      <c r="D248" s="2">
        <v>31</v>
      </c>
      <c r="E248" s="1">
        <v>43586</v>
      </c>
      <c r="F248" s="1">
        <v>43617</v>
      </c>
      <c r="G248" s="4">
        <v>738</v>
      </c>
      <c r="H248">
        <v>167</v>
      </c>
    </row>
    <row r="249" spans="2:8" ht="15.75" hidden="1">
      <c r="B249" s="1">
        <v>43617</v>
      </c>
      <c r="C249">
        <v>81</v>
      </c>
      <c r="D249" s="2">
        <v>30</v>
      </c>
      <c r="E249" s="1">
        <v>43617</v>
      </c>
      <c r="F249" s="1">
        <v>43647</v>
      </c>
      <c r="G249" s="4">
        <v>738</v>
      </c>
      <c r="H249">
        <v>167</v>
      </c>
    </row>
    <row r="250" spans="2:8" ht="15.75" hidden="1">
      <c r="B250" s="1">
        <v>43647</v>
      </c>
      <c r="C250">
        <v>82</v>
      </c>
      <c r="D250" s="2">
        <v>31</v>
      </c>
      <c r="E250" s="1">
        <v>43647</v>
      </c>
      <c r="F250" s="1">
        <v>43678</v>
      </c>
      <c r="G250" s="4">
        <v>738</v>
      </c>
      <c r="H250">
        <v>203</v>
      </c>
    </row>
    <row r="251" spans="2:8" ht="15.75" hidden="1">
      <c r="B251" s="1">
        <v>43678</v>
      </c>
      <c r="C251">
        <v>83</v>
      </c>
      <c r="D251" s="2">
        <v>31</v>
      </c>
      <c r="E251" s="1">
        <v>43678</v>
      </c>
      <c r="F251" s="1">
        <v>43709</v>
      </c>
      <c r="G251" s="4">
        <v>738</v>
      </c>
      <c r="H251">
        <v>203</v>
      </c>
    </row>
    <row r="252" spans="2:8" ht="15.75" hidden="1">
      <c r="B252" s="1">
        <v>43709</v>
      </c>
      <c r="C252">
        <v>84</v>
      </c>
      <c r="D252" s="2">
        <v>30</v>
      </c>
      <c r="E252" s="1">
        <v>43709</v>
      </c>
      <c r="F252" s="1">
        <v>43739</v>
      </c>
      <c r="G252" s="4">
        <v>738</v>
      </c>
      <c r="H252">
        <v>203</v>
      </c>
    </row>
    <row r="253" spans="2:8" ht="15.75" hidden="1">
      <c r="B253" s="1">
        <v>43739</v>
      </c>
      <c r="C253">
        <v>85</v>
      </c>
      <c r="D253" s="2">
        <v>31</v>
      </c>
      <c r="E253" s="1">
        <v>43739</v>
      </c>
      <c r="F253" s="1">
        <v>43770</v>
      </c>
      <c r="G253" s="4">
        <v>738</v>
      </c>
      <c r="H253">
        <v>239</v>
      </c>
    </row>
    <row r="254" spans="2:8" ht="15.75" hidden="1">
      <c r="B254" s="1">
        <v>43770</v>
      </c>
      <c r="C254">
        <v>86</v>
      </c>
      <c r="D254" s="2">
        <v>30</v>
      </c>
      <c r="E254" s="1">
        <v>43770</v>
      </c>
      <c r="F254" s="1">
        <v>43800</v>
      </c>
      <c r="G254" s="4">
        <v>738</v>
      </c>
      <c r="H254">
        <v>239</v>
      </c>
    </row>
    <row r="255" spans="2:8" ht="15.75" hidden="1">
      <c r="B255" s="1">
        <v>43800</v>
      </c>
      <c r="C255">
        <v>87</v>
      </c>
      <c r="D255" s="2">
        <v>31</v>
      </c>
      <c r="E255" s="1">
        <v>43800</v>
      </c>
      <c r="F255" s="1">
        <v>43831</v>
      </c>
      <c r="G255" s="4">
        <v>738</v>
      </c>
      <c r="H255">
        <v>239</v>
      </c>
    </row>
    <row r="256" spans="2:8" ht="15.75" hidden="1">
      <c r="B256" s="1">
        <v>43831</v>
      </c>
      <c r="C256">
        <v>88</v>
      </c>
      <c r="D256" s="2">
        <v>31</v>
      </c>
      <c r="E256" s="1">
        <v>43831</v>
      </c>
      <c r="F256" s="1">
        <v>43862</v>
      </c>
      <c r="G256" s="4">
        <v>738</v>
      </c>
      <c r="H256">
        <v>281</v>
      </c>
    </row>
    <row r="257" spans="2:8" ht="15.75" hidden="1">
      <c r="B257" s="1">
        <v>43862</v>
      </c>
      <c r="C257">
        <v>89</v>
      </c>
      <c r="D257" s="2">
        <v>29</v>
      </c>
      <c r="E257" s="1">
        <v>43862</v>
      </c>
      <c r="F257" s="1">
        <v>43891</v>
      </c>
      <c r="G257" s="4">
        <v>738</v>
      </c>
      <c r="H257">
        <v>281</v>
      </c>
    </row>
    <row r="258" spans="2:8" ht="15.75" hidden="1">
      <c r="B258" s="1">
        <v>43891</v>
      </c>
      <c r="C258">
        <v>90</v>
      </c>
      <c r="D258" s="2">
        <v>31</v>
      </c>
      <c r="E258" s="1">
        <v>43891</v>
      </c>
      <c r="F258" s="1">
        <v>43922</v>
      </c>
      <c r="G258" s="4">
        <v>738</v>
      </c>
      <c r="H258">
        <v>281</v>
      </c>
    </row>
    <row r="259" spans="2:8" ht="15.75" hidden="1">
      <c r="B259" s="1">
        <v>43922</v>
      </c>
      <c r="C259">
        <v>91</v>
      </c>
      <c r="D259" s="2">
        <v>30</v>
      </c>
      <c r="E259" s="1">
        <v>43922</v>
      </c>
      <c r="F259" s="1">
        <v>43952</v>
      </c>
      <c r="G259" s="4">
        <v>738</v>
      </c>
      <c r="H259">
        <v>283</v>
      </c>
    </row>
    <row r="260" spans="2:8" ht="15.75" hidden="1">
      <c r="B260" s="1">
        <v>43952</v>
      </c>
      <c r="C260">
        <v>92</v>
      </c>
      <c r="D260" s="2">
        <v>31</v>
      </c>
      <c r="E260" s="1">
        <v>43952</v>
      </c>
      <c r="F260" s="1">
        <v>43983</v>
      </c>
      <c r="G260" s="4">
        <v>738</v>
      </c>
      <c r="H260">
        <v>283</v>
      </c>
    </row>
    <row r="261" spans="2:8" ht="15.75" hidden="1">
      <c r="B261" s="1">
        <v>43983</v>
      </c>
      <c r="C261">
        <v>93</v>
      </c>
      <c r="D261" s="2">
        <v>30</v>
      </c>
      <c r="E261" s="1">
        <v>43983</v>
      </c>
      <c r="F261" s="1">
        <v>44013</v>
      </c>
      <c r="G261" s="4">
        <v>738</v>
      </c>
      <c r="H261">
        <v>283</v>
      </c>
    </row>
    <row r="262" spans="2:8" ht="15.75" hidden="1">
      <c r="B262" s="1">
        <v>44013</v>
      </c>
      <c r="C262">
        <v>94</v>
      </c>
      <c r="D262" s="2">
        <v>31</v>
      </c>
      <c r="E262" s="1">
        <v>44013</v>
      </c>
      <c r="F262" s="1">
        <v>44044</v>
      </c>
      <c r="G262" s="4">
        <v>738</v>
      </c>
      <c r="H262">
        <v>297</v>
      </c>
    </row>
    <row r="263" spans="2:8" ht="15.75" hidden="1">
      <c r="B263" s="1">
        <v>44044</v>
      </c>
      <c r="C263">
        <v>95</v>
      </c>
      <c r="D263" s="2">
        <v>31</v>
      </c>
      <c r="E263" s="1">
        <v>44044</v>
      </c>
      <c r="F263" s="1">
        <v>44075</v>
      </c>
      <c r="G263" s="4">
        <v>738</v>
      </c>
      <c r="H263">
        <v>297</v>
      </c>
    </row>
    <row r="264" spans="2:8" ht="15.75" hidden="1">
      <c r="B264" s="1">
        <v>44075</v>
      </c>
      <c r="C264">
        <v>96</v>
      </c>
      <c r="D264" s="2">
        <v>30</v>
      </c>
      <c r="E264" s="1">
        <v>44075</v>
      </c>
      <c r="F264" s="1">
        <v>44105</v>
      </c>
      <c r="G264" s="4">
        <v>738</v>
      </c>
      <c r="H264">
        <v>297</v>
      </c>
    </row>
    <row r="265" spans="2:8" ht="15.75" hidden="1">
      <c r="B265" s="1">
        <v>44105</v>
      </c>
      <c r="C265">
        <v>97</v>
      </c>
      <c r="D265" s="2">
        <v>31</v>
      </c>
      <c r="E265" s="1">
        <v>44105</v>
      </c>
      <c r="F265" s="1">
        <v>44136</v>
      </c>
      <c r="G265" s="4">
        <v>738</v>
      </c>
      <c r="H265">
        <v>341</v>
      </c>
    </row>
    <row r="266" spans="2:8" ht="15.75" hidden="1">
      <c r="B266" s="1">
        <v>44136</v>
      </c>
      <c r="C266">
        <v>98</v>
      </c>
      <c r="D266" s="2">
        <v>30</v>
      </c>
      <c r="E266" s="1">
        <v>44136</v>
      </c>
      <c r="F266" s="1">
        <v>44166</v>
      </c>
      <c r="G266" s="4">
        <v>738</v>
      </c>
      <c r="H266">
        <v>341</v>
      </c>
    </row>
    <row r="267" spans="2:8" ht="15.75" hidden="1">
      <c r="B267" s="1">
        <v>44166</v>
      </c>
      <c r="C267">
        <v>99</v>
      </c>
      <c r="D267" s="2">
        <v>31</v>
      </c>
      <c r="E267" s="1">
        <v>44166</v>
      </c>
      <c r="F267" s="1">
        <v>44197</v>
      </c>
      <c r="G267" s="4">
        <v>738</v>
      </c>
      <c r="H267">
        <v>341</v>
      </c>
    </row>
    <row r="268" spans="2:8" ht="15.75" hidden="1">
      <c r="B268" s="1">
        <v>44197</v>
      </c>
      <c r="C268">
        <v>100</v>
      </c>
      <c r="D268" s="2">
        <v>31</v>
      </c>
      <c r="E268" s="1">
        <v>44197</v>
      </c>
      <c r="F268" s="1">
        <v>44228</v>
      </c>
      <c r="G268" s="4">
        <v>738</v>
      </c>
      <c r="H268">
        <v>374</v>
      </c>
    </row>
    <row r="269" spans="2:8" ht="15.75" hidden="1">
      <c r="B269" s="1">
        <v>44228</v>
      </c>
      <c r="C269">
        <v>101</v>
      </c>
      <c r="D269" s="2">
        <v>28</v>
      </c>
      <c r="E269" s="1">
        <v>44228</v>
      </c>
      <c r="F269" s="1">
        <v>44256</v>
      </c>
      <c r="G269" s="4">
        <v>738</v>
      </c>
      <c r="H269">
        <v>374</v>
      </c>
    </row>
    <row r="270" spans="2:8" ht="15.75" hidden="1">
      <c r="B270" s="1">
        <v>44256</v>
      </c>
      <c r="C270">
        <v>102</v>
      </c>
      <c r="D270" s="2">
        <v>31</v>
      </c>
      <c r="E270" s="1">
        <v>44256</v>
      </c>
      <c r="F270" s="1">
        <v>44287</v>
      </c>
      <c r="G270" s="4">
        <v>738</v>
      </c>
      <c r="H270">
        <v>374</v>
      </c>
    </row>
    <row r="271" spans="2:8" ht="15.75" hidden="1">
      <c r="B271" s="1">
        <v>44287</v>
      </c>
      <c r="C271">
        <v>103</v>
      </c>
      <c r="D271" s="2">
        <v>30</v>
      </c>
      <c r="E271" s="1">
        <v>44287</v>
      </c>
      <c r="F271" s="1">
        <v>44317</v>
      </c>
      <c r="G271" s="4">
        <v>738</v>
      </c>
      <c r="H271">
        <v>367</v>
      </c>
    </row>
    <row r="272" spans="2:8" ht="15.75" hidden="1">
      <c r="B272" s="1">
        <v>44317</v>
      </c>
      <c r="C272">
        <v>104</v>
      </c>
      <c r="D272" s="2">
        <v>31</v>
      </c>
      <c r="E272" s="1">
        <v>44317</v>
      </c>
      <c r="F272" s="1">
        <v>44348</v>
      </c>
      <c r="G272" s="4">
        <v>738</v>
      </c>
      <c r="H272">
        <v>367</v>
      </c>
    </row>
    <row r="273" spans="2:8" ht="15.75" hidden="1">
      <c r="B273" s="1">
        <v>44348</v>
      </c>
      <c r="C273">
        <v>105</v>
      </c>
      <c r="D273" s="2">
        <v>30</v>
      </c>
      <c r="E273" s="1">
        <v>44348</v>
      </c>
      <c r="F273" s="1">
        <v>44378</v>
      </c>
      <c r="G273" s="4">
        <v>738</v>
      </c>
      <c r="H273">
        <v>367</v>
      </c>
    </row>
    <row r="274" spans="2:8" ht="15.75" hidden="1">
      <c r="B274" s="1">
        <v>44378</v>
      </c>
      <c r="C274">
        <v>106</v>
      </c>
      <c r="D274" s="2">
        <v>31</v>
      </c>
      <c r="E274" s="1">
        <v>44378</v>
      </c>
      <c r="F274" s="1">
        <v>44409</v>
      </c>
      <c r="G274" s="4">
        <v>738</v>
      </c>
      <c r="H274">
        <v>397</v>
      </c>
    </row>
    <row r="275" spans="2:8" ht="15.75" hidden="1">
      <c r="B275" s="1">
        <v>44409</v>
      </c>
      <c r="C275">
        <v>107</v>
      </c>
      <c r="D275" s="2">
        <v>31</v>
      </c>
      <c r="E275" s="1">
        <v>44409</v>
      </c>
      <c r="F275" s="1">
        <v>44440</v>
      </c>
      <c r="G275" s="4">
        <v>738</v>
      </c>
      <c r="H275">
        <v>397</v>
      </c>
    </row>
    <row r="276" spans="2:8" ht="15.75" hidden="1">
      <c r="B276" s="1">
        <v>44440</v>
      </c>
      <c r="C276">
        <v>108</v>
      </c>
      <c r="D276" s="2">
        <v>30</v>
      </c>
      <c r="E276" s="1">
        <v>44440</v>
      </c>
      <c r="F276" s="1">
        <v>44470</v>
      </c>
      <c r="G276" s="4">
        <v>738</v>
      </c>
      <c r="H276">
        <v>397</v>
      </c>
    </row>
    <row r="277" spans="2:8" ht="15.75" hidden="1">
      <c r="B277" s="1">
        <v>44470</v>
      </c>
      <c r="C277">
        <v>109</v>
      </c>
      <c r="D277" s="2">
        <v>31</v>
      </c>
      <c r="E277" s="1">
        <v>44470</v>
      </c>
      <c r="F277" s="1">
        <v>44501</v>
      </c>
      <c r="G277" s="4">
        <v>738</v>
      </c>
      <c r="H277">
        <v>434</v>
      </c>
    </row>
    <row r="278" spans="2:8" ht="15.75" hidden="1">
      <c r="B278" s="1">
        <v>44501</v>
      </c>
      <c r="C278">
        <v>110</v>
      </c>
      <c r="D278" s="2">
        <v>30</v>
      </c>
      <c r="E278" s="1">
        <v>44501</v>
      </c>
      <c r="F278" s="1">
        <v>44531</v>
      </c>
      <c r="G278" s="4">
        <v>738</v>
      </c>
      <c r="H278">
        <v>434</v>
      </c>
    </row>
    <row r="279" spans="2:8" ht="15.75" hidden="1">
      <c r="B279" s="1">
        <v>44531</v>
      </c>
      <c r="C279">
        <v>111</v>
      </c>
      <c r="D279" s="2">
        <v>31</v>
      </c>
      <c r="E279" s="1">
        <v>44531</v>
      </c>
      <c r="F279" s="1">
        <v>44562</v>
      </c>
      <c r="G279" s="4">
        <v>738</v>
      </c>
      <c r="H279">
        <v>434</v>
      </c>
    </row>
    <row r="280" spans="2:8" ht="15.75" hidden="1">
      <c r="B280" s="1">
        <v>44562</v>
      </c>
      <c r="C280">
        <v>112</v>
      </c>
      <c r="D280" s="2">
        <v>31</v>
      </c>
      <c r="E280" s="1">
        <v>44562</v>
      </c>
      <c r="F280" s="1">
        <v>44593</v>
      </c>
      <c r="G280" s="4">
        <v>738</v>
      </c>
      <c r="H280">
        <v>471</v>
      </c>
    </row>
    <row r="281" spans="2:8" ht="15.75" hidden="1">
      <c r="B281" s="1">
        <v>44593</v>
      </c>
      <c r="C281">
        <v>113</v>
      </c>
      <c r="D281" s="2">
        <v>28</v>
      </c>
      <c r="E281" s="1">
        <v>44593</v>
      </c>
      <c r="F281" s="1">
        <v>44621</v>
      </c>
      <c r="G281" s="4">
        <v>738</v>
      </c>
      <c r="H281">
        <v>471</v>
      </c>
    </row>
    <row r="282" spans="2:8" ht="15.75" hidden="1">
      <c r="B282" s="1">
        <v>44621</v>
      </c>
      <c r="C282">
        <v>114</v>
      </c>
      <c r="D282" s="2">
        <v>31</v>
      </c>
      <c r="E282" s="1">
        <v>44621</v>
      </c>
      <c r="F282" s="1">
        <v>44652</v>
      </c>
      <c r="G282" s="4">
        <v>738</v>
      </c>
      <c r="H282">
        <v>471</v>
      </c>
    </row>
    <row r="283" spans="2:8" ht="15.75" hidden="1">
      <c r="B283" s="1">
        <v>44652</v>
      </c>
      <c r="C283">
        <v>115</v>
      </c>
      <c r="D283" s="2">
        <v>30</v>
      </c>
      <c r="E283" s="1">
        <v>44652</v>
      </c>
      <c r="F283" s="1">
        <v>44682</v>
      </c>
      <c r="G283" s="4">
        <v>738</v>
      </c>
      <c r="H283">
        <v>472</v>
      </c>
    </row>
    <row r="284" spans="2:8" ht="15.75" hidden="1">
      <c r="B284" s="1">
        <v>44682</v>
      </c>
      <c r="C284">
        <v>116</v>
      </c>
      <c r="D284" s="2">
        <v>31</v>
      </c>
      <c r="E284" s="1">
        <v>44682</v>
      </c>
      <c r="F284" s="1">
        <v>44713</v>
      </c>
      <c r="G284" s="4">
        <v>738</v>
      </c>
      <c r="H284">
        <v>472</v>
      </c>
    </row>
    <row r="285" spans="2:8" ht="15.75" hidden="1">
      <c r="B285" s="1">
        <v>44713</v>
      </c>
      <c r="C285">
        <v>117</v>
      </c>
      <c r="D285" s="2">
        <v>30</v>
      </c>
      <c r="E285" s="1">
        <v>44713</v>
      </c>
      <c r="F285" s="1">
        <v>44743</v>
      </c>
      <c r="G285" s="4">
        <v>738</v>
      </c>
      <c r="H285">
        <v>472</v>
      </c>
    </row>
    <row r="286" spans="2:8" ht="15.75" hidden="1">
      <c r="B286" s="1">
        <v>44743</v>
      </c>
      <c r="C286">
        <v>118</v>
      </c>
      <c r="D286" s="2">
        <v>31</v>
      </c>
      <c r="E286" s="1">
        <v>44743</v>
      </c>
      <c r="F286" s="1">
        <v>44774</v>
      </c>
      <c r="G286" s="4">
        <v>738</v>
      </c>
      <c r="H286">
        <v>526</v>
      </c>
    </row>
    <row r="287" spans="2:8" ht="15.75" hidden="1">
      <c r="B287" s="1">
        <v>44774</v>
      </c>
      <c r="C287">
        <v>119</v>
      </c>
      <c r="D287" s="2">
        <v>31</v>
      </c>
      <c r="E287" s="1">
        <v>44774</v>
      </c>
      <c r="F287" s="1">
        <v>44805</v>
      </c>
      <c r="G287" s="4">
        <v>738</v>
      </c>
      <c r="H287">
        <v>526</v>
      </c>
    </row>
    <row r="288" spans="2:8" ht="15.75" hidden="1">
      <c r="B288" s="1">
        <v>44805</v>
      </c>
      <c r="C288">
        <v>120</v>
      </c>
      <c r="D288" s="2">
        <v>30</v>
      </c>
      <c r="E288" s="1">
        <v>44805</v>
      </c>
      <c r="F288" s="1">
        <v>44835</v>
      </c>
      <c r="G288" s="4">
        <v>738</v>
      </c>
      <c r="H288">
        <v>526</v>
      </c>
    </row>
    <row r="289" spans="2:8" ht="15.75" hidden="1">
      <c r="B289" s="1">
        <v>44835</v>
      </c>
      <c r="C289">
        <v>121</v>
      </c>
      <c r="D289" s="2">
        <v>31</v>
      </c>
      <c r="E289" s="1">
        <v>44835</v>
      </c>
      <c r="F289" s="1">
        <v>44866</v>
      </c>
      <c r="G289" s="4">
        <v>738</v>
      </c>
      <c r="H289">
        <v>556</v>
      </c>
    </row>
    <row r="290" spans="2:8" ht="15.75" hidden="1">
      <c r="B290" s="1">
        <v>44866</v>
      </c>
      <c r="C290">
        <v>122</v>
      </c>
      <c r="D290" s="2">
        <v>30</v>
      </c>
      <c r="E290" s="1">
        <v>44866</v>
      </c>
      <c r="F290" s="1">
        <v>44896</v>
      </c>
      <c r="G290" s="4">
        <v>738</v>
      </c>
      <c r="H290">
        <v>556</v>
      </c>
    </row>
    <row r="291" spans="2:8" ht="15.75" hidden="1">
      <c r="B291" s="1">
        <v>44896</v>
      </c>
      <c r="C291">
        <v>123</v>
      </c>
      <c r="D291" s="2">
        <v>31</v>
      </c>
      <c r="E291" s="1">
        <v>44896</v>
      </c>
      <c r="F291" s="1">
        <v>44927</v>
      </c>
      <c r="G291" s="4">
        <v>738</v>
      </c>
      <c r="H291">
        <v>556</v>
      </c>
    </row>
    <row r="292" spans="2:8" ht="15.75" hidden="1">
      <c r="B292" s="1">
        <v>44927</v>
      </c>
      <c r="C292">
        <v>124</v>
      </c>
      <c r="D292" s="2">
        <v>31</v>
      </c>
      <c r="E292" s="1">
        <v>44927</v>
      </c>
      <c r="F292" s="1">
        <v>44958</v>
      </c>
      <c r="G292" s="4">
        <v>738</v>
      </c>
      <c r="H292">
        <v>588</v>
      </c>
    </row>
    <row r="293" spans="2:8" ht="15.75" hidden="1">
      <c r="B293" s="1">
        <v>44958</v>
      </c>
      <c r="C293">
        <v>125</v>
      </c>
      <c r="D293" s="2">
        <v>28</v>
      </c>
      <c r="E293" s="1">
        <v>44958</v>
      </c>
      <c r="F293" s="1">
        <v>44986</v>
      </c>
      <c r="G293" s="4">
        <v>738</v>
      </c>
      <c r="H293">
        <v>588</v>
      </c>
    </row>
    <row r="294" spans="2:8" ht="15.75" hidden="1">
      <c r="B294" s="1">
        <v>44986</v>
      </c>
      <c r="C294">
        <v>126</v>
      </c>
      <c r="D294" s="2">
        <v>31</v>
      </c>
      <c r="E294" s="1">
        <v>44986</v>
      </c>
      <c r="F294" s="1">
        <v>45017</v>
      </c>
      <c r="G294" s="4">
        <v>738</v>
      </c>
      <c r="H294">
        <v>588</v>
      </c>
    </row>
    <row r="295" spans="2:8" ht="15.75" hidden="1">
      <c r="B295" s="1">
        <v>45017</v>
      </c>
      <c r="C295">
        <v>127</v>
      </c>
      <c r="D295" s="2">
        <v>30</v>
      </c>
      <c r="E295" s="1">
        <v>45017</v>
      </c>
      <c r="F295" s="1">
        <v>45047</v>
      </c>
      <c r="G295" s="4">
        <v>738</v>
      </c>
      <c r="H295">
        <v>596</v>
      </c>
    </row>
    <row r="296" spans="2:8" ht="15.75" hidden="1">
      <c r="B296" s="1">
        <v>45047</v>
      </c>
      <c r="C296">
        <v>128</v>
      </c>
      <c r="D296" s="2">
        <v>31</v>
      </c>
      <c r="E296" s="1">
        <v>45047</v>
      </c>
      <c r="F296" s="1">
        <v>45078</v>
      </c>
      <c r="G296" s="4">
        <v>738</v>
      </c>
      <c r="H296">
        <v>596</v>
      </c>
    </row>
    <row r="297" spans="2:8" ht="15.75" hidden="1">
      <c r="B297" s="1">
        <v>45078</v>
      </c>
      <c r="C297">
        <v>129</v>
      </c>
      <c r="D297" s="2">
        <v>30</v>
      </c>
      <c r="E297" s="1">
        <v>45078</v>
      </c>
      <c r="F297" s="1">
        <v>45108</v>
      </c>
      <c r="G297" s="4">
        <v>738</v>
      </c>
      <c r="H297">
        <v>596</v>
      </c>
    </row>
    <row r="298" spans="2:8" ht="15.75" hidden="1">
      <c r="B298" s="1">
        <v>45108</v>
      </c>
      <c r="C298">
        <v>130</v>
      </c>
      <c r="D298" s="2">
        <v>31</v>
      </c>
      <c r="E298" s="1">
        <v>45108</v>
      </c>
      <c r="F298" s="1">
        <v>45139</v>
      </c>
      <c r="G298" s="4">
        <v>738</v>
      </c>
      <c r="H298">
        <v>632</v>
      </c>
    </row>
    <row r="299" spans="2:8" ht="15.75" hidden="1">
      <c r="B299" s="1">
        <v>45139</v>
      </c>
      <c r="C299">
        <v>131</v>
      </c>
      <c r="D299" s="2">
        <v>31</v>
      </c>
      <c r="E299" s="1">
        <v>45139</v>
      </c>
      <c r="F299" s="1">
        <v>45170</v>
      </c>
      <c r="G299" s="4">
        <v>738</v>
      </c>
      <c r="H299">
        <v>632</v>
      </c>
    </row>
    <row r="300" spans="2:8" ht="15.75" hidden="1">
      <c r="B300" s="1">
        <v>45170</v>
      </c>
      <c r="C300">
        <v>132</v>
      </c>
      <c r="D300" s="2">
        <v>30</v>
      </c>
      <c r="E300" s="1">
        <v>45170</v>
      </c>
      <c r="F300" s="1">
        <v>45200</v>
      </c>
      <c r="G300" s="4">
        <v>738</v>
      </c>
      <c r="H300">
        <v>632</v>
      </c>
    </row>
    <row r="301" spans="2:8" ht="15.75" hidden="1">
      <c r="B301" s="1">
        <v>45200</v>
      </c>
      <c r="C301">
        <v>133</v>
      </c>
      <c r="D301" s="2">
        <v>31</v>
      </c>
      <c r="E301" s="1">
        <v>45200</v>
      </c>
      <c r="F301" s="1">
        <v>45231</v>
      </c>
      <c r="G301" s="4">
        <v>738</v>
      </c>
      <c r="H301">
        <v>693</v>
      </c>
    </row>
    <row r="302" spans="2:8" ht="15.75" hidden="1">
      <c r="B302" s="1">
        <v>45231</v>
      </c>
      <c r="C302">
        <v>134</v>
      </c>
      <c r="D302" s="2">
        <v>30</v>
      </c>
      <c r="E302" s="1">
        <v>45231</v>
      </c>
      <c r="F302" s="1">
        <v>45261</v>
      </c>
      <c r="G302" s="4">
        <v>738</v>
      </c>
      <c r="H302">
        <v>693</v>
      </c>
    </row>
    <row r="303" spans="2:8" ht="15.75" hidden="1">
      <c r="B303" s="1">
        <v>45261</v>
      </c>
      <c r="C303">
        <v>135</v>
      </c>
      <c r="D303" s="2">
        <v>31</v>
      </c>
      <c r="E303" s="1">
        <v>45261</v>
      </c>
      <c r="F303" s="1">
        <v>45292</v>
      </c>
      <c r="G303" s="4">
        <v>738</v>
      </c>
      <c r="H303">
        <v>693</v>
      </c>
    </row>
    <row r="304" spans="2:8" ht="15.75" hidden="1">
      <c r="B304" s="1">
        <v>45292</v>
      </c>
      <c r="C304">
        <v>136</v>
      </c>
      <c r="D304" s="2">
        <v>31</v>
      </c>
      <c r="E304" s="1">
        <v>45292</v>
      </c>
      <c r="F304" s="1">
        <v>45323</v>
      </c>
      <c r="G304" s="4">
        <v>738</v>
      </c>
      <c r="H304">
        <v>693</v>
      </c>
    </row>
    <row r="305" spans="2:8" ht="15.75" hidden="1">
      <c r="B305" s="1">
        <v>45323</v>
      </c>
      <c r="C305">
        <v>137</v>
      </c>
      <c r="D305">
        <v>29</v>
      </c>
      <c r="E305" s="1">
        <v>45323</v>
      </c>
      <c r="F305" s="1">
        <v>45352</v>
      </c>
      <c r="G305" s="4">
        <v>738</v>
      </c>
      <c r="H305">
        <v>693</v>
      </c>
    </row>
    <row r="306" spans="2:8" ht="15.75" hidden="1">
      <c r="B306" s="1">
        <v>45352</v>
      </c>
      <c r="C306">
        <v>138</v>
      </c>
      <c r="D306" s="2">
        <v>31</v>
      </c>
      <c r="E306" s="1">
        <v>45352</v>
      </c>
      <c r="F306" s="1">
        <v>45383</v>
      </c>
      <c r="G306" s="4">
        <v>738</v>
      </c>
      <c r="H306">
        <v>693</v>
      </c>
    </row>
    <row r="307" spans="2:8" ht="15.75" hidden="1">
      <c r="B307" s="1">
        <v>45383</v>
      </c>
      <c r="C307">
        <v>139</v>
      </c>
      <c r="D307" s="2">
        <v>30</v>
      </c>
      <c r="E307" s="1">
        <v>45383</v>
      </c>
      <c r="F307" s="1">
        <v>45413</v>
      </c>
      <c r="G307" s="4">
        <v>738</v>
      </c>
      <c r="H307">
        <v>693</v>
      </c>
    </row>
    <row r="308" spans="2:8" ht="15.75" hidden="1">
      <c r="B308" s="1">
        <v>45413</v>
      </c>
      <c r="C308">
        <v>140</v>
      </c>
      <c r="D308" s="2">
        <v>31</v>
      </c>
      <c r="E308" s="1">
        <v>45413</v>
      </c>
      <c r="F308" s="1">
        <v>45444</v>
      </c>
      <c r="G308" s="4">
        <v>738</v>
      </c>
      <c r="H308">
        <v>693</v>
      </c>
    </row>
    <row r="309" spans="2:8" ht="15.75" hidden="1">
      <c r="B309" s="1">
        <v>45444</v>
      </c>
      <c r="C309">
        <v>141</v>
      </c>
      <c r="D309" s="2">
        <v>30</v>
      </c>
      <c r="E309" s="1">
        <v>45444</v>
      </c>
      <c r="F309" s="1">
        <v>45474</v>
      </c>
      <c r="G309" s="4">
        <v>738</v>
      </c>
      <c r="H309">
        <v>693</v>
      </c>
    </row>
    <row r="310" spans="2:8" ht="15.75" hidden="1">
      <c r="B310" s="1">
        <v>45474</v>
      </c>
      <c r="C310">
        <v>142</v>
      </c>
      <c r="D310" s="2">
        <v>31</v>
      </c>
      <c r="E310" s="1">
        <v>45474</v>
      </c>
      <c r="F310" s="1">
        <v>45505</v>
      </c>
      <c r="G310" s="4">
        <v>738</v>
      </c>
      <c r="H310">
        <v>693</v>
      </c>
    </row>
    <row r="311" spans="2:8" ht="15.75" hidden="1">
      <c r="B311" s="1">
        <v>45505</v>
      </c>
      <c r="C311">
        <v>143</v>
      </c>
      <c r="D311" s="2">
        <v>31</v>
      </c>
      <c r="E311" s="1">
        <v>45505</v>
      </c>
      <c r="F311" s="1">
        <v>45536</v>
      </c>
      <c r="G311" s="4">
        <v>738</v>
      </c>
      <c r="H311">
        <v>693</v>
      </c>
    </row>
    <row r="312" spans="2:8" ht="15.75" hidden="1">
      <c r="B312" s="1">
        <v>45536</v>
      </c>
      <c r="C312">
        <v>144</v>
      </c>
      <c r="D312" s="2">
        <v>30</v>
      </c>
      <c r="E312" s="1">
        <v>45536</v>
      </c>
      <c r="F312" s="1">
        <v>45566</v>
      </c>
      <c r="G312" s="4">
        <v>738</v>
      </c>
      <c r="H312">
        <v>693</v>
      </c>
    </row>
    <row r="313" spans="2:8" ht="15.75" hidden="1">
      <c r="B313" s="1">
        <v>45566</v>
      </c>
      <c r="C313">
        <v>145</v>
      </c>
      <c r="D313" s="2">
        <v>31</v>
      </c>
      <c r="E313" s="1">
        <v>45566</v>
      </c>
      <c r="F313" s="1">
        <v>45597</v>
      </c>
      <c r="G313" s="4">
        <v>738</v>
      </c>
      <c r="H313">
        <v>693</v>
      </c>
    </row>
    <row r="314" spans="2:8" ht="15.75" hidden="1">
      <c r="B314" s="1">
        <v>45597</v>
      </c>
      <c r="C314">
        <v>146</v>
      </c>
      <c r="D314" s="2">
        <v>30</v>
      </c>
      <c r="E314" s="1">
        <v>45597</v>
      </c>
      <c r="F314" s="1">
        <v>45627</v>
      </c>
      <c r="G314" s="4">
        <v>738</v>
      </c>
      <c r="H314">
        <v>693</v>
      </c>
    </row>
    <row r="315" spans="2:8" ht="15.75" hidden="1">
      <c r="B315" s="1">
        <v>45627</v>
      </c>
      <c r="C315">
        <v>147</v>
      </c>
      <c r="D315" s="2">
        <v>31</v>
      </c>
      <c r="E315" s="1">
        <v>45627</v>
      </c>
      <c r="F315" s="1">
        <v>45658</v>
      </c>
      <c r="G315" s="4">
        <v>738</v>
      </c>
      <c r="H315">
        <v>693</v>
      </c>
    </row>
    <row r="316" spans="2:8" ht="15.75" hidden="1">
      <c r="B316" s="1">
        <v>45658</v>
      </c>
      <c r="C316">
        <v>148</v>
      </c>
      <c r="D316" s="2">
        <v>31</v>
      </c>
      <c r="E316" s="1">
        <v>45658</v>
      </c>
      <c r="F316" s="1">
        <v>45689</v>
      </c>
      <c r="G316" s="4">
        <v>738</v>
      </c>
      <c r="H316">
        <v>693</v>
      </c>
    </row>
    <row r="317" spans="2:8" ht="15.75" hidden="1">
      <c r="B317" s="1">
        <v>45689</v>
      </c>
      <c r="C317">
        <v>149</v>
      </c>
      <c r="D317" s="2">
        <v>28</v>
      </c>
      <c r="E317" s="1">
        <v>45689</v>
      </c>
      <c r="F317" s="1">
        <v>45717</v>
      </c>
      <c r="G317" s="4">
        <v>738</v>
      </c>
      <c r="H317">
        <v>693</v>
      </c>
    </row>
    <row r="318" spans="2:8" ht="15.75" hidden="1">
      <c r="B318" s="1">
        <v>45717</v>
      </c>
      <c r="C318">
        <v>150</v>
      </c>
      <c r="D318" s="2">
        <v>31</v>
      </c>
      <c r="E318" s="1">
        <v>45717</v>
      </c>
      <c r="F318" s="1">
        <v>45748</v>
      </c>
      <c r="G318" s="4">
        <v>738</v>
      </c>
      <c r="H318">
        <v>693</v>
      </c>
    </row>
    <row r="319" spans="2:8" ht="15.75" hidden="1">
      <c r="B319" s="1">
        <v>45748</v>
      </c>
      <c r="C319">
        <v>151</v>
      </c>
      <c r="D319" s="2">
        <v>30</v>
      </c>
      <c r="E319" s="1">
        <v>45748</v>
      </c>
      <c r="F319" s="1">
        <v>45778</v>
      </c>
      <c r="G319" s="4">
        <v>738</v>
      </c>
      <c r="H319">
        <v>693</v>
      </c>
    </row>
    <row r="320" spans="2:8" ht="15.75" hidden="1">
      <c r="B320" s="1">
        <v>45778</v>
      </c>
      <c r="C320">
        <v>152</v>
      </c>
      <c r="D320" s="2">
        <v>31</v>
      </c>
      <c r="E320" s="1">
        <v>45778</v>
      </c>
      <c r="F320" s="1">
        <v>45809</v>
      </c>
      <c r="G320" s="4">
        <v>738</v>
      </c>
      <c r="H320">
        <v>693</v>
      </c>
    </row>
    <row r="321" spans="2:8" ht="15.75" hidden="1">
      <c r="B321" s="1">
        <v>45809</v>
      </c>
      <c r="C321">
        <v>153</v>
      </c>
      <c r="D321" s="2">
        <v>30</v>
      </c>
      <c r="E321" s="1">
        <v>45809</v>
      </c>
      <c r="F321" s="1">
        <v>45839</v>
      </c>
      <c r="G321" s="4">
        <v>738</v>
      </c>
      <c r="H321">
        <v>693</v>
      </c>
    </row>
    <row r="322" spans="2:8" ht="15.75" hidden="1">
      <c r="B322" s="1">
        <v>45839</v>
      </c>
      <c r="C322">
        <v>154</v>
      </c>
      <c r="D322" s="2">
        <v>31</v>
      </c>
      <c r="E322" s="1">
        <v>45839</v>
      </c>
      <c r="F322" s="1">
        <v>45870</v>
      </c>
      <c r="G322" s="4">
        <v>738</v>
      </c>
      <c r="H322">
        <v>693</v>
      </c>
    </row>
    <row r="323" spans="2:8" ht="15.75" hidden="1">
      <c r="B323" s="1">
        <v>45870</v>
      </c>
      <c r="C323">
        <v>155</v>
      </c>
      <c r="D323" s="2">
        <v>31</v>
      </c>
      <c r="E323" s="1">
        <v>45870</v>
      </c>
      <c r="F323" s="1">
        <v>45901</v>
      </c>
      <c r="G323" s="4">
        <v>738</v>
      </c>
      <c r="H323">
        <v>693</v>
      </c>
    </row>
    <row r="324" spans="2:8" ht="15.75" hidden="1">
      <c r="B324" s="1">
        <v>45901</v>
      </c>
      <c r="C324">
        <v>156</v>
      </c>
      <c r="D324" s="2">
        <v>30</v>
      </c>
      <c r="E324" s="1">
        <v>45901</v>
      </c>
      <c r="F324" s="1">
        <v>45931</v>
      </c>
      <c r="G324" s="4">
        <v>738</v>
      </c>
      <c r="H324">
        <v>693</v>
      </c>
    </row>
    <row r="325" spans="2:8" ht="15.75" hidden="1">
      <c r="B325" s="1">
        <v>45931</v>
      </c>
      <c r="C325">
        <v>157</v>
      </c>
      <c r="D325" s="2">
        <v>31</v>
      </c>
      <c r="E325" s="1">
        <v>45931</v>
      </c>
      <c r="F325" s="1">
        <v>45962</v>
      </c>
      <c r="G325" s="4">
        <v>738</v>
      </c>
      <c r="H325">
        <v>693</v>
      </c>
    </row>
    <row r="326" spans="2:8" ht="15.75" hidden="1">
      <c r="B326" s="1">
        <v>45962</v>
      </c>
      <c r="C326">
        <v>158</v>
      </c>
      <c r="D326" s="2">
        <v>30</v>
      </c>
      <c r="E326" s="1">
        <v>45962</v>
      </c>
      <c r="F326" s="1">
        <v>45992</v>
      </c>
      <c r="G326" s="4">
        <v>738</v>
      </c>
      <c r="H326">
        <v>693</v>
      </c>
    </row>
    <row r="327" spans="2:8" ht="15.75" hidden="1">
      <c r="B327" s="1">
        <v>45992</v>
      </c>
      <c r="C327">
        <v>159</v>
      </c>
      <c r="D327" s="2">
        <v>31</v>
      </c>
      <c r="E327" s="1">
        <v>45992</v>
      </c>
      <c r="F327" s="1">
        <v>46023</v>
      </c>
      <c r="G327" s="4">
        <v>738</v>
      </c>
      <c r="H327">
        <v>693</v>
      </c>
    </row>
  </sheetData>
  <sheetProtection password="CC6C" sheet="1"/>
  <mergeCells count="29">
    <mergeCell ref="F1:K1"/>
    <mergeCell ref="F5:H5"/>
    <mergeCell ref="E6:E9"/>
    <mergeCell ref="F6:H6"/>
    <mergeCell ref="F7:H7"/>
    <mergeCell ref="M7:N7"/>
    <mergeCell ref="F8:H8"/>
    <mergeCell ref="F9:H9"/>
    <mergeCell ref="H3:J3"/>
    <mergeCell ref="F34:H34"/>
    <mergeCell ref="E10:E14"/>
    <mergeCell ref="F10:H10"/>
    <mergeCell ref="F11:H11"/>
    <mergeCell ref="E17:E20"/>
    <mergeCell ref="M19:N19"/>
    <mergeCell ref="E21:E24"/>
    <mergeCell ref="F22:H22"/>
    <mergeCell ref="F23:H23"/>
    <mergeCell ref="F24:H24"/>
    <mergeCell ref="F27:H27"/>
    <mergeCell ref="F28:H28"/>
    <mergeCell ref="I34:J34"/>
    <mergeCell ref="I35:J35"/>
    <mergeCell ref="F35:H35"/>
    <mergeCell ref="E25:E32"/>
    <mergeCell ref="F25:H25"/>
    <mergeCell ref="F26:H26"/>
    <mergeCell ref="F31:H31"/>
    <mergeCell ref="F32:G33"/>
  </mergeCells>
  <dataValidations count="9">
    <dataValidation type="whole" allowBlank="1" showInputMessage="1" showErrorMessage="1" sqref="N8">
      <formula1>0</formula1>
      <formula2>G14</formula2>
    </dataValidation>
    <dataValidation type="whole" allowBlank="1" showInputMessage="1" showErrorMessage="1" sqref="N9">
      <formula1>0</formula1>
      <formula2>G14</formula2>
    </dataValidation>
    <dataValidation type="whole" allowBlank="1" showInputMessage="1" showErrorMessage="1" sqref="N10">
      <formula1>0</formula1>
      <formula2>G14</formula2>
    </dataValidation>
    <dataValidation type="whole" allowBlank="1" showInputMessage="1" showErrorMessage="1" sqref="N11">
      <formula1>0</formula1>
      <formula2>G14</formula2>
    </dataValidation>
    <dataValidation type="list" allowBlank="1" showInputMessage="1" showErrorMessage="1" sqref="K4">
      <formula1>$AB1:$AB21</formula1>
    </dataValidation>
    <dataValidation type="list" allowBlank="1" showInputMessage="1" showErrorMessage="1" sqref="N21">
      <formula1>$AD1:$AD2</formula1>
    </dataValidation>
    <dataValidation type="list" allowBlank="1" showInputMessage="1" showErrorMessage="1" sqref="G2">
      <formula1>$F229:$F303</formula1>
    </dataValidation>
    <dataValidation type="list" allowBlank="1" showInputMessage="1" showErrorMessage="1" sqref="K3">
      <formula1>$AE1:$AE2</formula1>
    </dataValidation>
    <dataValidation type="list" allowBlank="1" showInputMessage="1" showErrorMessage="1" sqref="G3">
      <formula1>$AA1:$AA29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2023-11-11T14:08:03Z</dcterms:modified>
  <cp:category/>
  <cp:version/>
  <cp:contentType/>
  <cp:contentStatus/>
</cp:coreProperties>
</file>